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Рабочий стол 2\Общая папка ОТО\Исполнение 2022 год\По итогам 2022 года\публичные слушания\публикации\3. 06.04.2023 на сайте\"/>
    </mc:Choice>
  </mc:AlternateContent>
  <bookViews>
    <workbookView xWindow="0" yWindow="0" windowWidth="28800" windowHeight="11535"/>
  </bookViews>
  <sheets>
    <sheet name="форма 5 приложение 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9" i="1" l="1"/>
  <c r="F88" i="1"/>
  <c r="E88" i="1"/>
  <c r="F87" i="1"/>
  <c r="E87" i="1"/>
  <c r="F86" i="1"/>
  <c r="E86" i="1"/>
  <c r="F85" i="1"/>
  <c r="E85" i="1"/>
  <c r="F82" i="1"/>
  <c r="E82" i="1"/>
  <c r="F81" i="1"/>
  <c r="E81" i="1"/>
  <c r="F80" i="1"/>
  <c r="E80" i="1"/>
  <c r="F79" i="1"/>
  <c r="E79" i="1"/>
  <c r="F78" i="1"/>
  <c r="E78" i="1"/>
  <c r="F77" i="1"/>
  <c r="E77" i="1"/>
  <c r="F76" i="1"/>
  <c r="E76" i="1"/>
  <c r="F75" i="1"/>
  <c r="E75" i="1"/>
  <c r="F74" i="1"/>
  <c r="E74" i="1"/>
  <c r="F73" i="1"/>
  <c r="E73" i="1"/>
  <c r="F72" i="1"/>
  <c r="E72" i="1"/>
  <c r="F71" i="1"/>
  <c r="E71" i="1"/>
  <c r="F70" i="1"/>
  <c r="E70" i="1"/>
  <c r="F69" i="1"/>
  <c r="E69" i="1"/>
  <c r="F68" i="1"/>
  <c r="E68" i="1"/>
  <c r="F67" i="1"/>
  <c r="E67" i="1"/>
  <c r="F66" i="1"/>
  <c r="E66" i="1"/>
  <c r="F65" i="1"/>
  <c r="E65" i="1"/>
  <c r="F64" i="1"/>
  <c r="E64" i="1"/>
  <c r="F61" i="1"/>
  <c r="E61" i="1"/>
  <c r="G61" i="1" s="1"/>
  <c r="F60" i="1"/>
  <c r="E60" i="1"/>
  <c r="F59" i="1"/>
  <c r="E59" i="1"/>
  <c r="F58" i="1"/>
  <c r="E58" i="1"/>
  <c r="F54" i="1"/>
  <c r="E54" i="1"/>
  <c r="G54" i="1" s="1"/>
  <c r="F53" i="1"/>
  <c r="E53" i="1"/>
  <c r="F52" i="1"/>
  <c r="E52" i="1"/>
  <c r="F51" i="1"/>
  <c r="E51" i="1"/>
  <c r="F50" i="1"/>
  <c r="E50" i="1"/>
  <c r="G50" i="1" s="1"/>
  <c r="F49" i="1"/>
  <c r="E49" i="1"/>
  <c r="F48" i="1"/>
  <c r="E48" i="1"/>
  <c r="F47" i="1"/>
  <c r="E47" i="1"/>
  <c r="F46" i="1"/>
  <c r="E46" i="1"/>
  <c r="G46" i="1" s="1"/>
  <c r="F45" i="1"/>
  <c r="E45" i="1"/>
  <c r="F44" i="1"/>
  <c r="E44" i="1"/>
  <c r="F43" i="1"/>
  <c r="E43" i="1"/>
  <c r="F42" i="1"/>
  <c r="E42" i="1"/>
  <c r="G42" i="1" s="1"/>
  <c r="F41" i="1"/>
  <c r="E41" i="1"/>
  <c r="F40" i="1"/>
  <c r="E40" i="1"/>
  <c r="G40" i="1" s="1"/>
  <c r="F39" i="1"/>
  <c r="E39" i="1"/>
  <c r="F38" i="1"/>
  <c r="E38" i="1"/>
  <c r="G38" i="1" s="1"/>
  <c r="F37" i="1"/>
  <c r="E37" i="1"/>
  <c r="F36" i="1"/>
  <c r="E36" i="1"/>
  <c r="G36" i="1" s="1"/>
  <c r="F33" i="1"/>
  <c r="E33" i="1"/>
  <c r="F32" i="1"/>
  <c r="E32" i="1"/>
  <c r="F31" i="1"/>
  <c r="E31" i="1"/>
  <c r="F27" i="1"/>
  <c r="E27" i="1"/>
  <c r="F26" i="1"/>
  <c r="E26" i="1"/>
  <c r="F25" i="1"/>
  <c r="E25" i="1"/>
  <c r="F24" i="1"/>
  <c r="E24" i="1"/>
  <c r="F23" i="1"/>
  <c r="E23" i="1"/>
  <c r="F22" i="1"/>
  <c r="E22" i="1"/>
  <c r="F19" i="1"/>
  <c r="E19" i="1"/>
  <c r="F18" i="1"/>
  <c r="E18" i="1"/>
  <c r="F17" i="1"/>
  <c r="E17" i="1"/>
  <c r="G51" i="1" l="1"/>
  <c r="G64" i="1"/>
  <c r="G68" i="1"/>
  <c r="G76" i="1"/>
  <c r="G31" i="1"/>
  <c r="G66" i="1"/>
  <c r="G78" i="1"/>
  <c r="G18" i="1"/>
  <c r="G88" i="1"/>
  <c r="G80" i="1"/>
  <c r="F62" i="1"/>
  <c r="G70" i="1"/>
  <c r="G74" i="1"/>
  <c r="G82" i="1"/>
  <c r="E34" i="1"/>
  <c r="F15" i="1"/>
  <c r="F20" i="1"/>
  <c r="G59" i="1"/>
  <c r="G72" i="1"/>
  <c r="F57" i="1"/>
  <c r="G44" i="1"/>
  <c r="G48" i="1"/>
  <c r="G52" i="1"/>
  <c r="E62" i="1"/>
  <c r="G25" i="1"/>
  <c r="E30" i="1"/>
  <c r="E20" i="1"/>
  <c r="E15" i="1"/>
  <c r="G33" i="1"/>
  <c r="F55" i="1"/>
  <c r="G23" i="1"/>
  <c r="F30" i="1"/>
  <c r="F34" i="1"/>
  <c r="G39" i="1"/>
  <c r="G43" i="1"/>
  <c r="G47" i="1"/>
  <c r="G49" i="1"/>
  <c r="G53" i="1"/>
  <c r="G60" i="1"/>
  <c r="G17" i="1"/>
  <c r="G19" i="1"/>
  <c r="G65" i="1"/>
  <c r="G67" i="1"/>
  <c r="G69" i="1"/>
  <c r="G71" i="1"/>
  <c r="G73" i="1"/>
  <c r="G75" i="1"/>
  <c r="G77" i="1"/>
  <c r="G79" i="1"/>
  <c r="G81" i="1"/>
  <c r="G22" i="1"/>
  <c r="G24" i="1"/>
  <c r="G26" i="1"/>
  <c r="G85" i="1"/>
  <c r="G87" i="1"/>
  <c r="G27" i="1"/>
  <c r="G86" i="1"/>
  <c r="G32" i="1"/>
  <c r="G37" i="1"/>
  <c r="G41" i="1"/>
  <c r="G45" i="1"/>
  <c r="G58" i="1"/>
  <c r="E28" i="1" l="1"/>
  <c r="G20" i="1"/>
  <c r="G62" i="1"/>
  <c r="E13" i="1"/>
  <c r="G34" i="1"/>
  <c r="G15" i="1"/>
  <c r="E57" i="1"/>
  <c r="F28" i="1"/>
  <c r="G30" i="1"/>
  <c r="E55" i="1" l="1"/>
  <c r="G57" i="1"/>
  <c r="G28" i="1"/>
  <c r="F13" i="1"/>
  <c r="E83" i="1" l="1"/>
  <c r="E84" i="1" s="1"/>
  <c r="G55" i="1"/>
  <c r="G13" i="1"/>
  <c r="F83" i="1"/>
  <c r="G83" i="1" l="1"/>
  <c r="F84" i="1"/>
  <c r="F89" i="1" s="1"/>
  <c r="G89" i="1" l="1"/>
  <c r="G84" i="1"/>
</calcChain>
</file>

<file path=xl/sharedStrings.xml><?xml version="1.0" encoding="utf-8"?>
<sst xmlns="http://schemas.openxmlformats.org/spreadsheetml/2006/main" count="291" uniqueCount="166">
  <si>
    <t>форма 5 Приложения 1</t>
  </si>
  <si>
    <t>к Правилам формирования тарифов от 19.11.2019г. №90</t>
  </si>
  <si>
    <t>Отчет об исполнении тарифной сметы на регулируемые услуги</t>
  </si>
  <si>
    <t>Отчетный период 2022 год</t>
  </si>
  <si>
    <t>Индекс формы административных данных: AML-R1</t>
  </si>
  <si>
    <t>Периодичность: годовая</t>
  </si>
  <si>
    <t>Круг лиц, представляющих информацию: субъекты естественной монополии, за исключением региональной электросетевой компании</t>
  </si>
  <si>
    <t>Срок представления формы административных данных: – ежегодно не позднее 1 мая года, следующего за отчетным периодом</t>
  </si>
  <si>
    <t>№ п/п</t>
  </si>
  <si>
    <t>Наименование показателей тарифной сметы</t>
  </si>
  <si>
    <t>Единица измерения</t>
  </si>
  <si>
    <t>Предусмотрено в утвержденной тарифной смете</t>
  </si>
  <si>
    <t>Фактически сложившиеся показатели тарифной сметы</t>
  </si>
  <si>
    <t>Отклонение, в %</t>
  </si>
  <si>
    <t xml:space="preserve">Причины отклонений  </t>
  </si>
  <si>
    <t>I</t>
  </si>
  <si>
    <t>Затраты на производство товаров и предоставление услуг, всего</t>
  </si>
  <si>
    <t>тыс. тенге</t>
  </si>
  <si>
    <t>В пределах допустимых значений утвержденных тарифной сметой.</t>
  </si>
  <si>
    <t>в том числе:</t>
  </si>
  <si>
    <t>Материальные затраты, всего</t>
  </si>
  <si>
    <t>1.1.</t>
  </si>
  <si>
    <t>сырье и материалы</t>
  </si>
  <si>
    <t>Отклонения в связи с неоднозначной ситуацией по ценовой политике и логистике, значительно повлиявшей на закуп и поставку, не состоявшиеся закупки по причине отсутствия поставщика.</t>
  </si>
  <si>
    <t>1.2.</t>
  </si>
  <si>
    <t>горюче-смазочные материалы</t>
  </si>
  <si>
    <t>1.3.</t>
  </si>
  <si>
    <t>энергия</t>
  </si>
  <si>
    <t>Расходы на оплату труда, всего</t>
  </si>
  <si>
    <t>2.1.</t>
  </si>
  <si>
    <t>заработная плата производственного персонала</t>
  </si>
  <si>
    <t>2.2.</t>
  </si>
  <si>
    <t xml:space="preserve">социальный налог </t>
  </si>
  <si>
    <t>2.3.</t>
  </si>
  <si>
    <t>ОСМС</t>
  </si>
  <si>
    <t>2.4.</t>
  </si>
  <si>
    <t>Обязательные профессиональные пенсионные взносы</t>
  </si>
  <si>
    <t>Амортизация</t>
  </si>
  <si>
    <t>Ремонт</t>
  </si>
  <si>
    <t>Прочие затраты, всего</t>
  </si>
  <si>
    <t>5.1.</t>
  </si>
  <si>
    <t>Покупка электрической энергии</t>
  </si>
  <si>
    <t>5.1.1.</t>
  </si>
  <si>
    <t xml:space="preserve">Затраты на нормативные потери </t>
  </si>
  <si>
    <t>5.1.2.</t>
  </si>
  <si>
    <t>Покупка услуги по обеспечению готовности электрической мощности к несению нагрузки</t>
  </si>
  <si>
    <t>5.2.</t>
  </si>
  <si>
    <t>Налоги (экологические платежи)</t>
  </si>
  <si>
    <t>5.3.</t>
  </si>
  <si>
    <t>Услуги сторонних организаций, всего</t>
  </si>
  <si>
    <t>5.3.1.</t>
  </si>
  <si>
    <t>страхование</t>
  </si>
  <si>
    <t>5.3.2.</t>
  </si>
  <si>
    <t xml:space="preserve">холодное водоснабжение и канализация </t>
  </si>
  <si>
    <t>5.3.3.</t>
  </si>
  <si>
    <t>услуги связи</t>
  </si>
  <si>
    <t>5.3.4.</t>
  </si>
  <si>
    <t xml:space="preserve">экспертизы и исследования </t>
  </si>
  <si>
    <t>Экономия по итогам закупочных процедур</t>
  </si>
  <si>
    <t>5.3.5.</t>
  </si>
  <si>
    <t xml:space="preserve">дезинфекция, санобработка </t>
  </si>
  <si>
    <t>5.3.6.</t>
  </si>
  <si>
    <t>автоматизация производства</t>
  </si>
  <si>
    <t>5.3.7.</t>
  </si>
  <si>
    <t>обслуживание вычислительной техники</t>
  </si>
  <si>
    <t>5.3.8.</t>
  </si>
  <si>
    <t xml:space="preserve">командировочные расходы </t>
  </si>
  <si>
    <t xml:space="preserve">Перерасход связана с тем что, в осенний-зимний период были внеплановые
проверки административно-хозяйственной деятельности РЭС УЭСО (области), где проверка каждого района длилась до 2-х недель. </t>
  </si>
  <si>
    <t>5.3.9.</t>
  </si>
  <si>
    <t xml:space="preserve">расходы по охране труда </t>
  </si>
  <si>
    <t>5.3.10</t>
  </si>
  <si>
    <t xml:space="preserve">услуги по поверке приборов </t>
  </si>
  <si>
    <t>5.3.11</t>
  </si>
  <si>
    <t xml:space="preserve">расходы по подготовке кадров </t>
  </si>
  <si>
    <t>5.3.12</t>
  </si>
  <si>
    <t>услуги организации балансирования  энергии</t>
  </si>
  <si>
    <t>5.3.13</t>
  </si>
  <si>
    <t xml:space="preserve">арендная плата </t>
  </si>
  <si>
    <t>5.3.14</t>
  </si>
  <si>
    <t xml:space="preserve">услуги вневедомственной и пожарной охраны </t>
  </si>
  <si>
    <t>5.3.15</t>
  </si>
  <si>
    <t>промышленная безопасность на транспорте</t>
  </si>
  <si>
    <t>Согласно «Плана корректирующих и предупреждающих действий по результатам проверки состояния охраны труда в АО «АЖК», проведенной АО «Самрук-Энерго» в 2022 году»  необходимо «Обеспечить легковой автотранспорт АО «АЖК» навигационной системой GPS в соответствии с выполняемым функционалом», то есть установка 400 единиц GPS трекеров. Данные затраты учтены при корректировке ТС 2022г. По факту действующий поставщик отказался, так как время на установку было ограничено и срок эксплуатации навигационной системой GPS был ограничен.</t>
  </si>
  <si>
    <t>5.3.16</t>
  </si>
  <si>
    <t>переоформление документов</t>
  </si>
  <si>
    <t>5.3.17</t>
  </si>
  <si>
    <t>управление автотранспортным средством</t>
  </si>
  <si>
    <t>При корректировке ТС в плане учтены фактические показатели за 9 мес. 2022г. и прогноза за 4 кв. 2022г.  Изменение фактических показателей в связи с изменением количества водителей.</t>
  </si>
  <si>
    <t>5.4</t>
  </si>
  <si>
    <t xml:space="preserve">Регулирование частоты </t>
  </si>
  <si>
    <t>5.5</t>
  </si>
  <si>
    <t>Услуга по передаче электрической энергии по сетям АО "KEGOC"</t>
  </si>
  <si>
    <t>II</t>
  </si>
  <si>
    <t>Расходы периода, всего</t>
  </si>
  <si>
    <t>Общие и административные расходы, всего</t>
  </si>
  <si>
    <t>6.1</t>
  </si>
  <si>
    <t>Заработная плата административного персонала</t>
  </si>
  <si>
    <t>6.2</t>
  </si>
  <si>
    <t>Социальный налог</t>
  </si>
  <si>
    <t>6.3</t>
  </si>
  <si>
    <t>Учитывается по фактическим начислениям</t>
  </si>
  <si>
    <t>6.4</t>
  </si>
  <si>
    <t>Налоги</t>
  </si>
  <si>
    <t>6.5</t>
  </si>
  <si>
    <t>Прочие расходы, всего</t>
  </si>
  <si>
    <t xml:space="preserve">в том числе: </t>
  </si>
  <si>
    <t>6.5.1</t>
  </si>
  <si>
    <t>командировочные расходы</t>
  </si>
  <si>
    <t>Фактические сложились с учетом не запланированных поездок в г.Астана в МЭ РК, в связи с отработкой и согласованием корректировки ИП., а также в целях повышения оперативного взаимодействия с Оперативным центром информационной безопасности (ОЦИБ) офицером информационной безопасности были командировки в АО "Самрук-Энерго" г. Астана.</t>
  </si>
  <si>
    <t>6.5.2</t>
  </si>
  <si>
    <t>коммунальные услуги</t>
  </si>
  <si>
    <t>6.5.3</t>
  </si>
  <si>
    <t>6.5.4</t>
  </si>
  <si>
    <t>консалтинговые, аудиторские услуги</t>
  </si>
  <si>
    <t>6.5.5</t>
  </si>
  <si>
    <t>услуги банка</t>
  </si>
  <si>
    <t>6.5.6</t>
  </si>
  <si>
    <t xml:space="preserve">вспомогательные материалы </t>
  </si>
  <si>
    <t>6.5.7</t>
  </si>
  <si>
    <t xml:space="preserve">амортизация </t>
  </si>
  <si>
    <t>6.5.8</t>
  </si>
  <si>
    <t>В результате проведения государственной аудиторской проверки, в рамках полученных рекомендации, для реализации ряда мероприятий, заключено дополнительное соглашение к действующему договору по услуге «Сопровождение и поддержка программного комплекса "1С-Предприятие"» на сумму 1 748 тыс тенге без НДС.</t>
  </si>
  <si>
    <t>6.5.9</t>
  </si>
  <si>
    <t>обслуживание оргтехники</t>
  </si>
  <si>
    <t>6.5.10</t>
  </si>
  <si>
    <t>услуги вневедомственной и пожарной охраны</t>
  </si>
  <si>
    <t>6.5.11</t>
  </si>
  <si>
    <t>6.5.12</t>
  </si>
  <si>
    <t>6.5.13</t>
  </si>
  <si>
    <t>нотариальные услуги</t>
  </si>
  <si>
    <t>Годовые показатели сложились по факту нотариально заверенных документов</t>
  </si>
  <si>
    <t>6.5.14</t>
  </si>
  <si>
    <t>услуги дезинфекции и санитарной обработки</t>
  </si>
  <si>
    <t>6.5.15</t>
  </si>
  <si>
    <t xml:space="preserve">почтовые расходы </t>
  </si>
  <si>
    <t>6.5.16</t>
  </si>
  <si>
    <t xml:space="preserve">подготовка кадров </t>
  </si>
  <si>
    <t>6.5.17</t>
  </si>
  <si>
    <t>плата за пользование земельными участками</t>
  </si>
  <si>
    <t>Показатели сложились по факту отнесения затрат на основную и иную деятельность</t>
  </si>
  <si>
    <t>6.5.18</t>
  </si>
  <si>
    <t>периодические издания</t>
  </si>
  <si>
    <t>Расходы на выплату вознаграждений</t>
  </si>
  <si>
    <t>III</t>
  </si>
  <si>
    <t xml:space="preserve">Всего затрат </t>
  </si>
  <si>
    <t>IV</t>
  </si>
  <si>
    <t>Прибыль</t>
  </si>
  <si>
    <t>За счет снижения расходной части на 1%</t>
  </si>
  <si>
    <t>V</t>
  </si>
  <si>
    <t>Всего доходов</t>
  </si>
  <si>
    <t>В связи со снижением объемов передачи э/э и фактически сложившегося среднегодового тарифа.</t>
  </si>
  <si>
    <t>VI</t>
  </si>
  <si>
    <t>Объем оказываемых услуг</t>
  </si>
  <si>
    <t>тыс/кВтч</t>
  </si>
  <si>
    <t>Снижение объема передачи э/э за счет влияния температурного фактора.</t>
  </si>
  <si>
    <t>VII</t>
  </si>
  <si>
    <t>Нормативные технические потери</t>
  </si>
  <si>
    <t>%</t>
  </si>
  <si>
    <t xml:space="preserve">В связи со снижением объемов передачи э/э.
При снижении объема э/э, поступившего в сеть АО «АЖК», снижается соответственно абсолютная величина нормативных потерь.
</t>
  </si>
  <si>
    <t>VIII</t>
  </si>
  <si>
    <t>Тариф (без НДС)</t>
  </si>
  <si>
    <t>Тенге / кВтч.</t>
  </si>
  <si>
    <t>Тариф АО "АЖК" составил:                                                                                           
с 1 января 2022 г. - 6,52 тенге/кВт.ч.,                                                                                 
с 1 сентября  2022 г. - 6,69 тенге/кВт.ч., изменение в связи с ростом стоимости стратегического товара и транспортировки (рост тарифа АО «АлЭС и АО «KEGOK» на э/э).  
Средний тариф по 2022г. составил - 6,58 тенге/кВтч.</t>
  </si>
  <si>
    <t xml:space="preserve">Отклонение в связи с учетом договора по повышению квалификации руководителей и специалистов в области энергетики. В период корректировки ТС на 2022г. договор был заблокирован на портале закупок по причине наличия жалобы. Учитывая риски неисполнения ТС при несостоявшемся закупе, было решено исключить данные затраты из проекта корректировки ТС на 2022г. В итоге блокировка с договора была снята. Договор реализован и включен в исполнение по ТС.    </t>
  </si>
  <si>
    <t>К изменению затрат привело неисполнение договорных обязательств поставщиком и как следствие расторжение договора.  Кроме того,  изменение цены на рынке и отсутствие потенциальных поставщиков привели к несостоявшимся процедурам  закупа.</t>
  </si>
  <si>
    <t>Отклонение в связи с ситуацией по ценовой политике и логистике, значительно повлиявшей на закуп и поставку заявленных объемов товаров и оборудования, на рынке произошло удорожание цен, и поставщики не смогли выполнить договорные обязательства в установленные договором сроки, в связи с чем произошла задержка поставки товаров и оборудования. Систематическое изменение цен на материалы также повлияло на изменение сроков процедуры закупа и невозможность своевременной поставки товаров.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</si>
</sst>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_-* #,##0\ _₽_-;\-* #,##0\ _₽_-;_-* &quot;-&quot;??\ _₽_-;_-@_-"/>
    <numFmt numFmtId="165" formatCode="0.0%"/>
    <numFmt numFmtId="166" formatCode="0.000%"/>
    <numFmt numFmtId="168" formatCode="_-* #,##0.000\ _₽_-;\-* #,##0.000\ _₽_-;_-* &quot;-&quot;??\ _₽_-;_-@_-"/>
  </numFmts>
  <fonts count="6" x14ac:knownFonts="1">
    <font>
      <sz val="11"/>
      <color theme="1"/>
      <name val="Calibri"/>
      <family val="2"/>
      <charset val="204"/>
      <scheme val="minor"/>
    </font>
    <font>
      <sz val="11"/>
      <color theme="1"/>
      <name val="Calibri"/>
      <family val="2"/>
      <charset val="204"/>
      <scheme val="minor"/>
    </font>
    <font>
      <sz val="12"/>
      <name val="Times New Roman"/>
      <family val="1"/>
      <charset val="204"/>
    </font>
    <font>
      <b/>
      <sz val="12"/>
      <name val="Times New Roman"/>
      <family val="1"/>
      <charset val="204"/>
    </font>
    <font>
      <sz val="11"/>
      <color theme="1"/>
      <name val="Calibri"/>
      <family val="2"/>
      <scheme val="minor"/>
    </font>
    <font>
      <i/>
      <sz val="12"/>
      <name val="Times New Roman"/>
      <family val="1"/>
      <charset val="20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cellStyleXfs>
  <cellXfs count="64">
    <xf numFmtId="0" fontId="0" fillId="0" borderId="0" xfId="0"/>
    <xf numFmtId="0" fontId="2" fillId="0" borderId="0" xfId="0" applyFont="1" applyFill="1" applyAlignment="1">
      <alignment vertical="center" wrapText="1"/>
    </xf>
    <xf numFmtId="0" fontId="2" fillId="0" borderId="0" xfId="0" applyFont="1" applyFill="1" applyAlignment="1">
      <alignment horizontal="left" vertical="top" wrapText="1"/>
    </xf>
    <xf numFmtId="0" fontId="2" fillId="0" borderId="0" xfId="0" applyFont="1" applyFill="1" applyAlignment="1">
      <alignment horizontal="center" vertical="center" wrapText="1"/>
    </xf>
    <xf numFmtId="3" fontId="2" fillId="0" borderId="0" xfId="0" applyNumberFormat="1" applyFont="1" applyFill="1" applyAlignment="1">
      <alignment horizontal="center" vertical="center" wrapText="1"/>
    </xf>
    <xf numFmtId="0" fontId="3" fillId="0" borderId="1" xfId="0" applyFont="1" applyFill="1" applyBorder="1" applyAlignment="1">
      <alignment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top" wrapText="1"/>
    </xf>
    <xf numFmtId="0" fontId="3" fillId="0" borderId="2" xfId="0" applyFont="1" applyFill="1" applyBorder="1" applyAlignment="1">
      <alignment horizontal="left" vertical="top" wrapText="1"/>
    </xf>
    <xf numFmtId="3" fontId="3" fillId="0" borderId="2" xfId="1" applyNumberFormat="1" applyFont="1" applyFill="1" applyBorder="1" applyAlignment="1">
      <alignment horizontal="center" vertical="center" wrapText="1"/>
    </xf>
    <xf numFmtId="9" fontId="3" fillId="0" borderId="2" xfId="2" applyFont="1" applyFill="1" applyBorder="1" applyAlignment="1">
      <alignment horizontal="center" vertical="center" wrapText="1"/>
    </xf>
    <xf numFmtId="164" fontId="2" fillId="0" borderId="2" xfId="3" applyNumberFormat="1" applyFont="1" applyFill="1" applyBorder="1" applyAlignment="1">
      <alignment horizontal="left" vertical="top" wrapText="1"/>
    </xf>
    <xf numFmtId="0" fontId="3" fillId="0" borderId="0" xfId="0" applyFont="1" applyFill="1" applyAlignment="1">
      <alignment vertical="center" wrapText="1"/>
    </xf>
    <xf numFmtId="3" fontId="2" fillId="0" borderId="2" xfId="1" applyNumberFormat="1" applyFont="1" applyFill="1" applyBorder="1" applyAlignment="1">
      <alignment horizontal="center" vertical="center" wrapText="1"/>
    </xf>
    <xf numFmtId="9" fontId="2" fillId="0" borderId="2" xfId="2" applyFont="1" applyFill="1" applyBorder="1" applyAlignment="1">
      <alignment horizontal="center" vertical="center" wrapText="1"/>
    </xf>
    <xf numFmtId="0" fontId="2" fillId="0" borderId="2" xfId="0" applyFont="1" applyFill="1" applyBorder="1" applyAlignment="1">
      <alignment horizontal="left" vertical="top" wrapText="1"/>
    </xf>
    <xf numFmtId="16" fontId="2" fillId="0" borderId="2" xfId="0" applyNumberFormat="1" applyFont="1" applyFill="1" applyBorder="1" applyAlignment="1">
      <alignment horizontal="center" vertical="center" wrapText="1"/>
    </xf>
    <xf numFmtId="165" fontId="2" fillId="0" borderId="2" xfId="2" applyNumberFormat="1" applyFont="1" applyFill="1" applyBorder="1" applyAlignment="1">
      <alignment horizontal="center" vertical="center" wrapText="1"/>
    </xf>
    <xf numFmtId="165" fontId="3" fillId="0" borderId="2" xfId="2" applyNumberFormat="1" applyFont="1" applyFill="1" applyBorder="1" applyAlignment="1">
      <alignment horizontal="center" vertical="center" wrapText="1"/>
    </xf>
    <xf numFmtId="0" fontId="3" fillId="0" borderId="2" xfId="0" applyFont="1" applyFill="1" applyBorder="1" applyAlignment="1">
      <alignment horizontal="left" vertical="center" wrapText="1"/>
    </xf>
    <xf numFmtId="49" fontId="3" fillId="0" borderId="2"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164" fontId="2" fillId="0" borderId="2" xfId="3" applyNumberFormat="1" applyFont="1" applyFill="1" applyBorder="1" applyAlignment="1">
      <alignment horizontal="left" vertical="center" wrapText="1"/>
    </xf>
    <xf numFmtId="0" fontId="2" fillId="0" borderId="2" xfId="0" applyFont="1" applyFill="1" applyBorder="1" applyAlignment="1">
      <alignment horizontal="left" vertical="center" wrapText="1"/>
    </xf>
    <xf numFmtId="166" fontId="2" fillId="0" borderId="2" xfId="2" applyNumberFormat="1" applyFont="1" applyFill="1" applyBorder="1" applyAlignment="1">
      <alignment horizontal="center" vertical="center" wrapText="1"/>
    </xf>
    <xf numFmtId="3" fontId="3" fillId="0" borderId="2" xfId="2" applyNumberFormat="1" applyFont="1" applyFill="1" applyBorder="1" applyAlignment="1">
      <alignment horizontal="center" vertical="center" wrapText="1"/>
    </xf>
    <xf numFmtId="164" fontId="2" fillId="0" borderId="2" xfId="4" applyNumberFormat="1" applyFont="1" applyFill="1" applyBorder="1" applyAlignment="1">
      <alignment horizontal="left" vertical="center" wrapText="1"/>
    </xf>
    <xf numFmtId="164" fontId="3" fillId="0" borderId="2" xfId="1" applyNumberFormat="1" applyFont="1" applyFill="1" applyBorder="1" applyAlignment="1">
      <alignment horizontal="center" vertical="center" wrapText="1"/>
    </xf>
    <xf numFmtId="10" fontId="3" fillId="0" borderId="2" xfId="2" applyNumberFormat="1" applyFont="1" applyFill="1" applyBorder="1" applyAlignment="1">
      <alignment horizontal="center" vertical="center" wrapText="1"/>
    </xf>
    <xf numFmtId="4" fontId="3" fillId="0" borderId="2" xfId="1" applyNumberFormat="1" applyFont="1" applyFill="1" applyBorder="1" applyAlignment="1">
      <alignment horizontal="center" vertical="center" wrapText="1"/>
    </xf>
    <xf numFmtId="49" fontId="2" fillId="0" borderId="2" xfId="3" applyNumberFormat="1" applyFont="1" applyFill="1" applyBorder="1" applyAlignment="1">
      <alignment horizontal="left" vertical="center" wrapText="1"/>
    </xf>
    <xf numFmtId="0" fontId="5" fillId="0" borderId="0" xfId="0" applyFont="1" applyFill="1" applyAlignment="1">
      <alignment vertical="center" wrapText="1"/>
    </xf>
    <xf numFmtId="0" fontId="5" fillId="0" borderId="0" xfId="0" applyFont="1" applyFill="1" applyAlignment="1">
      <alignment horizontal="left" vertical="top" wrapText="1"/>
    </xf>
    <xf numFmtId="0" fontId="5" fillId="0" borderId="0" xfId="0" applyFont="1" applyFill="1" applyAlignment="1">
      <alignment horizontal="center" vertical="center" wrapText="1"/>
    </xf>
    <xf numFmtId="43" fontId="5" fillId="0" borderId="0" xfId="1" applyFont="1" applyFill="1" applyAlignment="1">
      <alignment horizontal="center" vertical="center" wrapText="1"/>
    </xf>
    <xf numFmtId="43" fontId="5" fillId="0" borderId="0" xfId="1" applyFont="1" applyFill="1" applyAlignment="1">
      <alignment horizontal="left" vertical="top" wrapText="1"/>
    </xf>
    <xf numFmtId="43" fontId="2" fillId="0" borderId="0" xfId="1" applyFont="1" applyFill="1" applyBorder="1" applyAlignment="1">
      <alignment horizontal="center" vertical="center" wrapText="1"/>
    </xf>
    <xf numFmtId="43" fontId="2" fillId="0" borderId="0" xfId="1" applyFont="1" applyFill="1" applyBorder="1" applyAlignment="1">
      <alignment horizontal="left" vertical="top" wrapText="1"/>
    </xf>
    <xf numFmtId="43" fontId="3" fillId="0" borderId="0" xfId="1" applyFont="1" applyFill="1" applyAlignment="1">
      <alignment horizontal="center" vertical="center" wrapText="1"/>
    </xf>
    <xf numFmtId="43" fontId="2" fillId="0" borderId="0" xfId="1" applyFont="1" applyFill="1" applyAlignment="1">
      <alignment horizontal="left" vertical="top" wrapText="1"/>
    </xf>
    <xf numFmtId="0" fontId="3" fillId="0" borderId="0" xfId="0" applyFont="1" applyFill="1" applyAlignment="1">
      <alignment horizontal="left" vertical="top" wrapText="1"/>
    </xf>
    <xf numFmtId="43" fontId="2" fillId="0" borderId="0" xfId="0" applyNumberFormat="1" applyFont="1" applyFill="1" applyAlignment="1">
      <alignment horizontal="left" vertical="top" wrapText="1"/>
    </xf>
    <xf numFmtId="43" fontId="2" fillId="0" borderId="0" xfId="1" applyFont="1" applyFill="1" applyAlignment="1">
      <alignment horizontal="center" vertical="center" wrapText="1"/>
    </xf>
    <xf numFmtId="168" fontId="2" fillId="0" borderId="0" xfId="1" applyNumberFormat="1" applyFont="1" applyFill="1" applyAlignment="1">
      <alignment horizontal="center" vertical="center" wrapText="1"/>
    </xf>
    <xf numFmtId="168" fontId="2" fillId="0" borderId="0" xfId="1" applyNumberFormat="1" applyFont="1" applyFill="1" applyAlignment="1">
      <alignment horizontal="left" vertical="top" wrapText="1"/>
    </xf>
    <xf numFmtId="43" fontId="2" fillId="0" borderId="0" xfId="1" applyNumberFormat="1" applyFont="1" applyFill="1" applyAlignment="1">
      <alignment horizontal="center" vertical="center" wrapText="1"/>
    </xf>
    <xf numFmtId="43" fontId="2" fillId="0" borderId="0" xfId="1" applyNumberFormat="1" applyFont="1" applyFill="1" applyAlignment="1">
      <alignment horizontal="left" vertical="top" wrapText="1"/>
    </xf>
    <xf numFmtId="43" fontId="2" fillId="0" borderId="0" xfId="0" applyNumberFormat="1" applyFont="1" applyFill="1" applyAlignment="1">
      <alignment horizontal="center" vertical="center" wrapText="1"/>
    </xf>
    <xf numFmtId="0" fontId="2" fillId="0" borderId="0" xfId="0" applyFont="1" applyFill="1" applyAlignment="1">
      <alignment horizontal="right" vertical="center"/>
    </xf>
    <xf numFmtId="0" fontId="2" fillId="0" borderId="0" xfId="0" applyFont="1" applyFill="1" applyAlignment="1">
      <alignment horizontal="justify" vertical="center"/>
    </xf>
    <xf numFmtId="49" fontId="2" fillId="0" borderId="2" xfId="3" applyNumberFormat="1" applyFont="1" applyFill="1" applyBorder="1" applyAlignment="1">
      <alignment horizontal="left" vertical="top" wrapText="1"/>
    </xf>
    <xf numFmtId="49" fontId="2" fillId="0" borderId="2" xfId="3" applyNumberFormat="1" applyFont="1" applyFill="1" applyBorder="1" applyAlignment="1">
      <alignment vertical="top"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2" fillId="0" borderId="0" xfId="0" applyFont="1" applyFill="1" applyAlignment="1">
      <alignment horizontal="left" vertical="center"/>
    </xf>
    <xf numFmtId="9" fontId="3" fillId="0" borderId="2" xfId="2" applyNumberFormat="1" applyFont="1" applyFill="1" applyBorder="1" applyAlignment="1">
      <alignment horizontal="center" vertical="center" wrapText="1"/>
    </xf>
  </cellXfs>
  <cellStyles count="5">
    <cellStyle name="Обычный" xfId="0" builtinId="0"/>
    <cellStyle name="Процентный" xfId="2" builtinId="5"/>
    <cellStyle name="Процентный 2 3 3" xfId="4"/>
    <cellStyle name="Финансовый" xfId="1" builtinId="3"/>
    <cellStyle name="Финансовый 3 2 6"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6;&#1072;&#1073;&#1086;&#1095;&#1080;&#1081;%20&#1089;&#1090;&#1086;&#1083;%202/&#1054;&#1073;&#1097;&#1072;&#1103;%20&#1087;&#1072;&#1087;&#1082;&#1072;%20&#1054;&#1058;&#1054;/&#1048;&#1089;&#1087;&#1086;&#1083;&#1085;&#1077;&#1085;&#1080;&#1077;%202022%20&#1075;&#1086;&#1076;/&#1055;&#1086;%20&#1080;&#1090;&#1086;&#1075;&#1072;&#1084;%202022%20&#1075;&#1086;&#1076;&#1072;/&#1060;&#1072;&#1082;&#1090;%20&#1058;&#1057;%20&#1087;&#1086;%20&#1080;&#1090;&#1086;&#1075;&#1072;&#1084;%202022%20&#1075;&#1086;&#1076;&#1072;%20&#1089;&#1082;&#1086;&#1088;&#10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е исп 5%"/>
      <sheetName val="ВКТ"/>
      <sheetName val="ДУП"/>
      <sheetName val="выплаты из приб"/>
      <sheetName val="форма 5 приложение 1"/>
      <sheetName val="ТС исполнение "/>
      <sheetName val="перенос ИП"/>
      <sheetName val="ИП ФАКТ 0"/>
      <sheetName val="ТС 2023-2024"/>
      <sheetName val="потери 2023"/>
      <sheetName val="Баланс 2023"/>
      <sheetName val="Баланс 2024"/>
      <sheetName val="ТС с переоценкой"/>
      <sheetName val="потери"/>
      <sheetName val="баланс"/>
      <sheetName val="ОПиУ"/>
      <sheetName val="ЗБО"/>
      <sheetName val="бух баланс"/>
      <sheetName val="УКФ"/>
      <sheetName val="ИП факт"/>
      <sheetName val="8110"/>
      <sheetName val="7210"/>
      <sheetName val="прочие"/>
      <sheetName val="7300"/>
      <sheetName val="7400"/>
      <sheetName val="7700"/>
      <sheetName val="6000"/>
      <sheetName val="8110-7210"/>
      <sheetName val="1БО"/>
      <sheetName val="2БК"/>
      <sheetName val="Лист4"/>
      <sheetName val="амортизация"/>
      <sheetName val="ОСМС ОППВ"/>
    </sheetNames>
    <sheetDataSet>
      <sheetData sheetId="0"/>
      <sheetData sheetId="1"/>
      <sheetData sheetId="2">
        <row r="7">
          <cell r="F7">
            <v>113373731.36</v>
          </cell>
        </row>
      </sheetData>
      <sheetData sheetId="3"/>
      <sheetData sheetId="4"/>
      <sheetData sheetId="5">
        <row r="11">
          <cell r="D11">
            <v>190055.52308534877</v>
          </cell>
          <cell r="K11">
            <v>178074.98543501427</v>
          </cell>
        </row>
        <row r="13">
          <cell r="D13">
            <v>570984.09845000017</v>
          </cell>
          <cell r="K13">
            <v>556437.94728300301</v>
          </cell>
        </row>
        <row r="15">
          <cell r="D15">
            <v>134308.7765447</v>
          </cell>
          <cell r="K15">
            <v>137422.11753086577</v>
          </cell>
        </row>
        <row r="18">
          <cell r="D18">
            <v>13366839.886159999</v>
          </cell>
          <cell r="K18">
            <v>13281466.955155611</v>
          </cell>
        </row>
        <row r="19">
          <cell r="D19">
            <v>1140560.3502832195</v>
          </cell>
          <cell r="K19">
            <v>1135509.7115538113</v>
          </cell>
        </row>
        <row r="20">
          <cell r="D20">
            <v>379980.24403978715</v>
          </cell>
          <cell r="K20">
            <v>382431.28978628607</v>
          </cell>
        </row>
        <row r="22">
          <cell r="D22">
            <v>20516.929363204628</v>
          </cell>
          <cell r="K22">
            <v>20504.187687138365</v>
          </cell>
        </row>
        <row r="23">
          <cell r="D23">
            <v>8918891.7896743193</v>
          </cell>
          <cell r="K23">
            <v>8904930.0571937487</v>
          </cell>
        </row>
        <row r="26">
          <cell r="D26">
            <v>2414056.141564752</v>
          </cell>
          <cell r="K26">
            <v>2236461.5889970902</v>
          </cell>
        </row>
        <row r="32">
          <cell r="D32">
            <v>14704747.462540001</v>
          </cell>
          <cell r="K32">
            <v>14590294.397949999</v>
          </cell>
        </row>
        <row r="33">
          <cell r="D33">
            <v>1201466.3615999999</v>
          </cell>
          <cell r="K33">
            <v>1233125.0855999999</v>
          </cell>
        </row>
        <row r="34">
          <cell r="D34">
            <v>5912.2049999999999</v>
          </cell>
          <cell r="K34">
            <v>5681.9414267726033</v>
          </cell>
        </row>
        <row r="37">
          <cell r="D37">
            <v>192154.98802000002</v>
          </cell>
          <cell r="K37">
            <v>189870.06832899133</v>
          </cell>
        </row>
        <row r="38">
          <cell r="D38">
            <v>8416</v>
          </cell>
          <cell r="K38">
            <v>8290.7893508008674</v>
          </cell>
        </row>
        <row r="41">
          <cell r="D41">
            <v>99354.186598714237</v>
          </cell>
          <cell r="K41">
            <v>98463.115405640987</v>
          </cell>
        </row>
        <row r="42">
          <cell r="D42">
            <v>26810.450508452388</v>
          </cell>
          <cell r="K42">
            <v>24943.336170000002</v>
          </cell>
        </row>
        <row r="43">
          <cell r="D43">
            <v>5649</v>
          </cell>
          <cell r="K43">
            <v>5370.1168809201545</v>
          </cell>
        </row>
        <row r="46">
          <cell r="D46">
            <v>113184.06324</v>
          </cell>
          <cell r="K46">
            <v>112260.56392</v>
          </cell>
        </row>
        <row r="47">
          <cell r="D47">
            <v>217122.01552000002</v>
          </cell>
          <cell r="K47">
            <v>207938.31467660566</v>
          </cell>
        </row>
        <row r="50">
          <cell r="D50">
            <v>53513.343679999998</v>
          </cell>
          <cell r="K50">
            <v>56611.201241010946</v>
          </cell>
        </row>
        <row r="51">
          <cell r="D51">
            <v>350273.85673315777</v>
          </cell>
          <cell r="K51">
            <v>252799.3952406047</v>
          </cell>
        </row>
        <row r="52">
          <cell r="D52">
            <v>5649.2250000000004</v>
          </cell>
          <cell r="K52">
            <v>5649.0865400000002</v>
          </cell>
        </row>
        <row r="53">
          <cell r="D53">
            <v>26858.936066017319</v>
          </cell>
          <cell r="K53">
            <v>30179.224501370874</v>
          </cell>
        </row>
        <row r="54">
          <cell r="D54">
            <v>110637.32630799999</v>
          </cell>
          <cell r="K54">
            <v>106336.71612000001</v>
          </cell>
        </row>
        <row r="56">
          <cell r="D56">
            <v>11992.803959536001</v>
          </cell>
          <cell r="K56">
            <v>11992.31106</v>
          </cell>
        </row>
        <row r="57">
          <cell r="D57">
            <v>283342.07726487378</v>
          </cell>
          <cell r="K57">
            <v>282968.43500703538</v>
          </cell>
        </row>
        <row r="58">
          <cell r="D58">
            <v>27526.500436999999</v>
          </cell>
          <cell r="K58">
            <v>25006.001928068792</v>
          </cell>
        </row>
        <row r="59">
          <cell r="D59">
            <v>54172.724671071432</v>
          </cell>
          <cell r="K59">
            <v>52899.792560000002</v>
          </cell>
        </row>
        <row r="60">
          <cell r="D60">
            <v>71643.405350000001</v>
          </cell>
          <cell r="K60">
            <v>78032.049281627682</v>
          </cell>
        </row>
        <row r="61">
          <cell r="D61">
            <v>279597.5</v>
          </cell>
          <cell r="K61">
            <v>284000.59999999998</v>
          </cell>
        </row>
        <row r="62">
          <cell r="D62">
            <v>525930.41840799991</v>
          </cell>
          <cell r="K62">
            <v>528684.73344999994</v>
          </cell>
        </row>
        <row r="66">
          <cell r="D66">
            <v>628962.25974000013</v>
          </cell>
          <cell r="K66">
            <v>616957.08035243768</v>
          </cell>
        </row>
        <row r="67">
          <cell r="D67">
            <v>53745.484720142267</v>
          </cell>
          <cell r="K67">
            <v>52749.830370133437</v>
          </cell>
        </row>
        <row r="68">
          <cell r="D68">
            <v>14985.980601154799</v>
          </cell>
          <cell r="K68">
            <v>15897.841141622559</v>
          </cell>
        </row>
        <row r="70">
          <cell r="D70">
            <v>1089142.929</v>
          </cell>
          <cell r="K70">
            <v>1086743.5517915606</v>
          </cell>
        </row>
        <row r="77">
          <cell r="D77">
            <v>8934.406529353053</v>
          </cell>
          <cell r="K77">
            <v>9911.4484000000011</v>
          </cell>
        </row>
        <row r="78">
          <cell r="D78">
            <v>17401.135725299999</v>
          </cell>
          <cell r="K78">
            <v>16987.83428987355</v>
          </cell>
        </row>
        <row r="81">
          <cell r="D81">
            <v>3011.0056742857146</v>
          </cell>
          <cell r="K81">
            <v>2931.3999120341095</v>
          </cell>
        </row>
        <row r="82">
          <cell r="D82">
            <v>64886.346238571394</v>
          </cell>
          <cell r="K82">
            <v>63921.304464285706</v>
          </cell>
        </row>
        <row r="87">
          <cell r="D87">
            <v>9344.8294399999995</v>
          </cell>
          <cell r="K87">
            <v>9586.2130697573721</v>
          </cell>
        </row>
        <row r="88">
          <cell r="D88">
            <v>15956.824079999999</v>
          </cell>
          <cell r="K88">
            <v>16298.529114291263</v>
          </cell>
        </row>
        <row r="91">
          <cell r="D91">
            <v>34703.802423542496</v>
          </cell>
          <cell r="K91">
            <v>34559.413159667274</v>
          </cell>
        </row>
        <row r="94">
          <cell r="D94">
            <v>24582.562690000002</v>
          </cell>
          <cell r="K94">
            <v>26151.794580364625</v>
          </cell>
        </row>
        <row r="95">
          <cell r="D95">
            <v>19029.595618160154</v>
          </cell>
          <cell r="K95">
            <v>18950.572113257644</v>
          </cell>
        </row>
        <row r="98">
          <cell r="D98">
            <v>5271.3060000000005</v>
          </cell>
          <cell r="K98">
            <v>5249.4017397864964</v>
          </cell>
        </row>
        <row r="99">
          <cell r="D99">
            <v>143.60140000000001</v>
          </cell>
          <cell r="K99">
            <v>143.00468214058841</v>
          </cell>
        </row>
        <row r="100">
          <cell r="D100">
            <v>6274.0951300000006</v>
          </cell>
          <cell r="K100">
            <v>6235.3130622903627</v>
          </cell>
        </row>
        <row r="101">
          <cell r="D101">
            <v>1607</v>
          </cell>
          <cell r="K101">
            <v>1175.962</v>
          </cell>
        </row>
        <row r="102">
          <cell r="D102">
            <v>27</v>
          </cell>
          <cell r="K102">
            <v>28.149002221006601</v>
          </cell>
        </row>
        <row r="103">
          <cell r="D103">
            <v>1506.4340000000002</v>
          </cell>
          <cell r="K103">
            <v>1499.7162208203094</v>
          </cell>
        </row>
        <row r="104">
          <cell r="D104">
            <v>4557.7722068398261</v>
          </cell>
          <cell r="K104">
            <v>4362.1663606403927</v>
          </cell>
        </row>
        <row r="105">
          <cell r="D105">
            <v>32122.524000000001</v>
          </cell>
          <cell r="K105">
            <v>29768.066960784119</v>
          </cell>
        </row>
        <row r="106">
          <cell r="D106">
            <v>291.98659285714302</v>
          </cell>
          <cell r="K106">
            <v>291.47846999999996</v>
          </cell>
        </row>
        <row r="107">
          <cell r="D107">
            <v>941405.64319999993</v>
          </cell>
          <cell r="K107">
            <v>939396.52385</v>
          </cell>
        </row>
        <row r="111">
          <cell r="D111">
            <v>53880637.945110001</v>
          </cell>
          <cell r="K111">
            <v>53654219.564729996</v>
          </cell>
        </row>
        <row r="112">
          <cell r="D112">
            <v>8187360.8210000005</v>
          </cell>
          <cell r="K112">
            <v>8153516.5190000003</v>
          </cell>
        </row>
        <row r="113">
          <cell r="D113">
            <v>0.12809999999999999</v>
          </cell>
          <cell r="K113">
            <v>0.12809999999999999</v>
          </cell>
        </row>
        <row r="114">
          <cell r="D114">
            <v>1195714.209</v>
          </cell>
          <cell r="K114">
            <v>1186746.703</v>
          </cell>
        </row>
        <row r="115">
          <cell r="D115">
            <v>6.69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H146"/>
  <sheetViews>
    <sheetView tabSelected="1" view="pageBreakPreview" topLeftCell="A76" zoomScaleNormal="85" zoomScaleSheetLayoutView="100" workbookViewId="0">
      <selection activeCell="G83" sqref="G83"/>
    </sheetView>
  </sheetViews>
  <sheetFormatPr defaultColWidth="9.140625" defaultRowHeight="15.75" x14ac:dyDescent="0.25"/>
  <cols>
    <col min="1" max="1" width="3.5703125" style="1" customWidth="1"/>
    <col min="2" max="2" width="8.28515625" style="1" customWidth="1"/>
    <col min="3" max="3" width="41.28515625" style="2" customWidth="1"/>
    <col min="4" max="4" width="14.7109375" style="3" customWidth="1"/>
    <col min="5" max="5" width="26" style="3" customWidth="1"/>
    <col min="6" max="6" width="26.7109375" style="3" customWidth="1"/>
    <col min="7" max="7" width="16.140625" style="1" customWidth="1"/>
    <col min="8" max="8" width="93.7109375" style="2" customWidth="1"/>
    <col min="9" max="16384" width="9.140625" style="1"/>
  </cols>
  <sheetData>
    <row r="1" spans="2:8" x14ac:dyDescent="0.25">
      <c r="H1" s="51" t="s">
        <v>0</v>
      </c>
    </row>
    <row r="2" spans="2:8" x14ac:dyDescent="0.25">
      <c r="C2" s="1"/>
      <c r="H2" s="51" t="s">
        <v>1</v>
      </c>
    </row>
    <row r="3" spans="2:8" x14ac:dyDescent="0.25">
      <c r="C3" s="1"/>
    </row>
    <row r="4" spans="2:8" x14ac:dyDescent="0.25">
      <c r="C4" s="61" t="s">
        <v>2</v>
      </c>
      <c r="D4" s="61"/>
      <c r="E4" s="61"/>
      <c r="F4" s="61"/>
      <c r="G4" s="61"/>
      <c r="H4" s="61"/>
    </row>
    <row r="5" spans="2:8" x14ac:dyDescent="0.25">
      <c r="C5" s="61" t="s">
        <v>3</v>
      </c>
      <c r="D5" s="61"/>
      <c r="E5" s="61"/>
      <c r="F5" s="61"/>
      <c r="G5" s="61"/>
      <c r="H5" s="61"/>
    </row>
    <row r="6" spans="2:8" x14ac:dyDescent="0.25">
      <c r="C6" s="62" t="s">
        <v>4</v>
      </c>
      <c r="D6" s="62"/>
      <c r="E6" s="62"/>
      <c r="F6" s="62"/>
      <c r="G6" s="62"/>
      <c r="H6" s="62"/>
    </row>
    <row r="7" spans="2:8" x14ac:dyDescent="0.25">
      <c r="C7" s="52" t="s">
        <v>5</v>
      </c>
    </row>
    <row r="8" spans="2:8" x14ac:dyDescent="0.25">
      <c r="C8" s="62" t="s">
        <v>6</v>
      </c>
      <c r="D8" s="62"/>
      <c r="E8" s="62"/>
      <c r="F8" s="62"/>
      <c r="G8" s="62"/>
      <c r="H8" s="62"/>
    </row>
    <row r="9" spans="2:8" x14ac:dyDescent="0.25">
      <c r="C9" s="62" t="s">
        <v>7</v>
      </c>
      <c r="D9" s="62"/>
      <c r="E9" s="62"/>
      <c r="F9" s="62"/>
      <c r="G9" s="62"/>
      <c r="H9" s="62"/>
    </row>
    <row r="10" spans="2:8" x14ac:dyDescent="0.25">
      <c r="B10" s="60"/>
      <c r="C10" s="60"/>
      <c r="D10" s="60"/>
      <c r="E10" s="60"/>
      <c r="F10" s="4"/>
    </row>
    <row r="11" spans="2:8" s="8" customFormat="1" ht="63" x14ac:dyDescent="0.25">
      <c r="B11" s="5" t="s">
        <v>8</v>
      </c>
      <c r="C11" s="5" t="s">
        <v>9</v>
      </c>
      <c r="D11" s="55" t="s">
        <v>10</v>
      </c>
      <c r="E11" s="6" t="s">
        <v>11</v>
      </c>
      <c r="F11" s="6" t="s">
        <v>12</v>
      </c>
      <c r="G11" s="7" t="s">
        <v>13</v>
      </c>
      <c r="H11" s="6" t="s">
        <v>14</v>
      </c>
    </row>
    <row r="12" spans="2:8" s="3" customFormat="1" x14ac:dyDescent="0.25">
      <c r="B12" s="9">
        <v>1</v>
      </c>
      <c r="C12" s="10">
        <v>2</v>
      </c>
      <c r="D12" s="9">
        <v>3</v>
      </c>
      <c r="E12" s="9">
        <v>4</v>
      </c>
      <c r="F12" s="9">
        <v>5</v>
      </c>
      <c r="G12" s="9">
        <v>6</v>
      </c>
      <c r="H12" s="10">
        <v>7</v>
      </c>
    </row>
    <row r="13" spans="2:8" s="15" customFormat="1" ht="31.5" x14ac:dyDescent="0.25">
      <c r="B13" s="6" t="s">
        <v>15</v>
      </c>
      <c r="C13" s="11" t="s">
        <v>16</v>
      </c>
      <c r="D13" s="6" t="s">
        <v>17</v>
      </c>
      <c r="E13" s="12">
        <f>E15+E20+E26+E27+E28+E53+E54</f>
        <v>45512148.590070151</v>
      </c>
      <c r="F13" s="12">
        <f>F15+F20+F26+F27+F28+F53+F54</f>
        <v>45024636.117262021</v>
      </c>
      <c r="G13" s="13">
        <f>F13/E13-1</f>
        <v>-1.0711699796886687E-2</v>
      </c>
      <c r="H13" s="14" t="s">
        <v>18</v>
      </c>
    </row>
    <row r="14" spans="2:8" s="15" customFormat="1" x14ac:dyDescent="0.25">
      <c r="B14" s="6"/>
      <c r="C14" s="11" t="s">
        <v>19</v>
      </c>
      <c r="D14" s="6"/>
      <c r="E14" s="12"/>
      <c r="F14" s="12"/>
      <c r="G14" s="13"/>
      <c r="H14" s="14"/>
    </row>
    <row r="15" spans="2:8" x14ac:dyDescent="0.25">
      <c r="B15" s="9">
        <v>1</v>
      </c>
      <c r="C15" s="11" t="s">
        <v>20</v>
      </c>
      <c r="D15" s="9" t="s">
        <v>17</v>
      </c>
      <c r="E15" s="16">
        <f>E17+E18+E19</f>
        <v>895348.39808004897</v>
      </c>
      <c r="F15" s="16">
        <f>F17+F18+F19</f>
        <v>871935.05024888297</v>
      </c>
      <c r="G15" s="17">
        <f t="shared" ref="G15:G78" si="0">F15/E15-1</f>
        <v>-2.614998572775995E-2</v>
      </c>
      <c r="H15" s="14" t="s">
        <v>18</v>
      </c>
    </row>
    <row r="16" spans="2:8" x14ac:dyDescent="0.25">
      <c r="B16" s="9"/>
      <c r="C16" s="18" t="s">
        <v>19</v>
      </c>
      <c r="D16" s="9"/>
      <c r="E16" s="16"/>
      <c r="F16" s="16"/>
      <c r="G16" s="17"/>
      <c r="H16" s="14"/>
    </row>
    <row r="17" spans="2:8" ht="47.25" x14ac:dyDescent="0.25">
      <c r="B17" s="19" t="s">
        <v>21</v>
      </c>
      <c r="C17" s="18" t="s">
        <v>22</v>
      </c>
      <c r="D17" s="9" t="s">
        <v>17</v>
      </c>
      <c r="E17" s="16">
        <f>'[1]ТС исполнение '!D11</f>
        <v>190055.52308534877</v>
      </c>
      <c r="F17" s="16">
        <f>'[1]ТС исполнение '!K11</f>
        <v>178074.98543501427</v>
      </c>
      <c r="G17" s="17">
        <f t="shared" si="0"/>
        <v>-6.3037040207215456E-2</v>
      </c>
      <c r="H17" s="53" t="s">
        <v>23</v>
      </c>
    </row>
    <row r="18" spans="2:8" x14ac:dyDescent="0.25">
      <c r="B18" s="19" t="s">
        <v>24</v>
      </c>
      <c r="C18" s="18" t="s">
        <v>25</v>
      </c>
      <c r="D18" s="9" t="s">
        <v>17</v>
      </c>
      <c r="E18" s="16">
        <f>'[1]ТС исполнение '!D13</f>
        <v>570984.09845000017</v>
      </c>
      <c r="F18" s="16">
        <f>'[1]ТС исполнение '!K13</f>
        <v>556437.94728300301</v>
      </c>
      <c r="G18" s="17">
        <f t="shared" si="0"/>
        <v>-2.5475580154481148E-2</v>
      </c>
      <c r="H18" s="14" t="s">
        <v>18</v>
      </c>
    </row>
    <row r="19" spans="2:8" x14ac:dyDescent="0.25">
      <c r="B19" s="19" t="s">
        <v>26</v>
      </c>
      <c r="C19" s="18" t="s">
        <v>27</v>
      </c>
      <c r="D19" s="9" t="s">
        <v>17</v>
      </c>
      <c r="E19" s="16">
        <f>'[1]ТС исполнение '!D15</f>
        <v>134308.7765447</v>
      </c>
      <c r="F19" s="16">
        <f>'[1]ТС исполнение '!K15</f>
        <v>137422.11753086577</v>
      </c>
      <c r="G19" s="17">
        <f t="shared" si="0"/>
        <v>2.3180473132592416E-2</v>
      </c>
      <c r="H19" s="14" t="s">
        <v>18</v>
      </c>
    </row>
    <row r="20" spans="2:8" s="15" customFormat="1" x14ac:dyDescent="0.25">
      <c r="B20" s="6">
        <v>2</v>
      </c>
      <c r="C20" s="11" t="s">
        <v>28</v>
      </c>
      <c r="D20" s="6" t="s">
        <v>17</v>
      </c>
      <c r="E20" s="12">
        <f>E22+E23+E24+E25</f>
        <v>14907897.409846209</v>
      </c>
      <c r="F20" s="12">
        <f>F22+F23+F24+F25</f>
        <v>14819912.144182848</v>
      </c>
      <c r="G20" s="13">
        <f t="shared" si="0"/>
        <v>-5.9019232051630288E-3</v>
      </c>
      <c r="H20" s="14"/>
    </row>
    <row r="21" spans="2:8" s="15" customFormat="1" x14ac:dyDescent="0.25">
      <c r="B21" s="6"/>
      <c r="C21" s="11" t="s">
        <v>19</v>
      </c>
      <c r="D21" s="6"/>
      <c r="E21" s="12"/>
      <c r="F21" s="12"/>
      <c r="G21" s="13"/>
      <c r="H21" s="14"/>
    </row>
    <row r="22" spans="2:8" ht="31.5" x14ac:dyDescent="0.25">
      <c r="B22" s="19" t="s">
        <v>29</v>
      </c>
      <c r="C22" s="18" t="s">
        <v>30</v>
      </c>
      <c r="D22" s="9" t="s">
        <v>17</v>
      </c>
      <c r="E22" s="16">
        <f>'[1]ТС исполнение '!D18</f>
        <v>13366839.886159999</v>
      </c>
      <c r="F22" s="16">
        <f>'[1]ТС исполнение '!K18</f>
        <v>13281466.955155611</v>
      </c>
      <c r="G22" s="17">
        <f t="shared" si="0"/>
        <v>-6.3869195510288801E-3</v>
      </c>
      <c r="H22" s="14" t="s">
        <v>18</v>
      </c>
    </row>
    <row r="23" spans="2:8" x14ac:dyDescent="0.25">
      <c r="B23" s="19" t="s">
        <v>31</v>
      </c>
      <c r="C23" s="18" t="s">
        <v>32</v>
      </c>
      <c r="D23" s="9" t="s">
        <v>17</v>
      </c>
      <c r="E23" s="16">
        <f>'[1]ТС исполнение '!D19</f>
        <v>1140560.3502832195</v>
      </c>
      <c r="F23" s="16">
        <f>'[1]ТС исполнение '!K19</f>
        <v>1135509.7115538113</v>
      </c>
      <c r="G23" s="20">
        <f t="shared" si="0"/>
        <v>-4.4282082295373781E-3</v>
      </c>
      <c r="H23" s="14" t="s">
        <v>18</v>
      </c>
    </row>
    <row r="24" spans="2:8" x14ac:dyDescent="0.25">
      <c r="B24" s="19" t="s">
        <v>33</v>
      </c>
      <c r="C24" s="18" t="s">
        <v>34</v>
      </c>
      <c r="D24" s="9" t="s">
        <v>17</v>
      </c>
      <c r="E24" s="16">
        <f>'[1]ТС исполнение '!D20</f>
        <v>379980.24403978715</v>
      </c>
      <c r="F24" s="16">
        <f>'[1]ТС исполнение '!K20</f>
        <v>382431.28978628607</v>
      </c>
      <c r="G24" s="17">
        <f t="shared" si="0"/>
        <v>6.4504557406470653E-3</v>
      </c>
      <c r="H24" s="14" t="s">
        <v>18</v>
      </c>
    </row>
    <row r="25" spans="2:8" ht="31.5" x14ac:dyDescent="0.25">
      <c r="B25" s="19" t="s">
        <v>35</v>
      </c>
      <c r="C25" s="18" t="s">
        <v>36</v>
      </c>
      <c r="D25" s="9" t="s">
        <v>17</v>
      </c>
      <c r="E25" s="16">
        <f>'[1]ТС исполнение '!D22</f>
        <v>20516.929363204628</v>
      </c>
      <c r="F25" s="16">
        <f>'[1]ТС исполнение '!K22</f>
        <v>20504.187687138365</v>
      </c>
      <c r="G25" s="20">
        <f t="shared" si="0"/>
        <v>-6.2103231144883253E-4</v>
      </c>
      <c r="H25" s="14" t="s">
        <v>18</v>
      </c>
    </row>
    <row r="26" spans="2:8" s="15" customFormat="1" x14ac:dyDescent="0.25">
      <c r="B26" s="6">
        <v>3</v>
      </c>
      <c r="C26" s="11" t="s">
        <v>37</v>
      </c>
      <c r="D26" s="6" t="s">
        <v>17</v>
      </c>
      <c r="E26" s="12">
        <f>'[1]ТС исполнение '!D23</f>
        <v>8918891.7896743193</v>
      </c>
      <c r="F26" s="12">
        <f>'[1]ТС исполнение '!K23</f>
        <v>8904930.0571937487</v>
      </c>
      <c r="G26" s="21">
        <f t="shared" si="0"/>
        <v>-1.5654111306445673E-3</v>
      </c>
      <c r="H26" s="14" t="s">
        <v>18</v>
      </c>
    </row>
    <row r="27" spans="2:8" s="15" customFormat="1" ht="99" customHeight="1" x14ac:dyDescent="0.25">
      <c r="B27" s="6">
        <v>4</v>
      </c>
      <c r="C27" s="22" t="s">
        <v>38</v>
      </c>
      <c r="D27" s="6" t="s">
        <v>17</v>
      </c>
      <c r="E27" s="12">
        <f>'[1]ТС исполнение '!D26</f>
        <v>2414056.141564752</v>
      </c>
      <c r="F27" s="12">
        <f>'[1]ТС исполнение '!K26</f>
        <v>2236461.5889970902</v>
      </c>
      <c r="G27" s="13">
        <f t="shared" si="0"/>
        <v>-7.3566869266158741E-2</v>
      </c>
      <c r="H27" s="53" t="s">
        <v>165</v>
      </c>
    </row>
    <row r="28" spans="2:8" s="15" customFormat="1" x14ac:dyDescent="0.25">
      <c r="B28" s="6">
        <v>5</v>
      </c>
      <c r="C28" s="11" t="s">
        <v>39</v>
      </c>
      <c r="D28" s="6" t="s">
        <v>17</v>
      </c>
      <c r="E28" s="12">
        <f>E30+E33+E34</f>
        <v>17570426.932496823</v>
      </c>
      <c r="F28" s="12">
        <f>F30+F33+F34</f>
        <v>17378711.94318945</v>
      </c>
      <c r="G28" s="13">
        <f t="shared" si="0"/>
        <v>-1.0911231129665522E-2</v>
      </c>
      <c r="H28" s="14" t="s">
        <v>18</v>
      </c>
    </row>
    <row r="29" spans="2:8" x14ac:dyDescent="0.25">
      <c r="B29" s="9"/>
      <c r="C29" s="18" t="s">
        <v>19</v>
      </c>
      <c r="D29" s="9"/>
      <c r="E29" s="16"/>
      <c r="F29" s="16"/>
      <c r="G29" s="17"/>
      <c r="H29" s="14"/>
    </row>
    <row r="30" spans="2:8" s="15" customFormat="1" x14ac:dyDescent="0.25">
      <c r="B30" s="23" t="s">
        <v>40</v>
      </c>
      <c r="C30" s="11" t="s">
        <v>41</v>
      </c>
      <c r="D30" s="6" t="s">
        <v>17</v>
      </c>
      <c r="E30" s="12">
        <f>E31+E32</f>
        <v>15906213.824140001</v>
      </c>
      <c r="F30" s="12">
        <f>F31+F32</f>
        <v>15823419.483549999</v>
      </c>
      <c r="G30" s="13">
        <f t="shared" si="0"/>
        <v>-5.2051570226190336E-3</v>
      </c>
      <c r="H30" s="14" t="s">
        <v>18</v>
      </c>
    </row>
    <row r="31" spans="2:8" x14ac:dyDescent="0.25">
      <c r="B31" s="24" t="s">
        <v>42</v>
      </c>
      <c r="C31" s="18" t="s">
        <v>43</v>
      </c>
      <c r="D31" s="9" t="s">
        <v>17</v>
      </c>
      <c r="E31" s="16">
        <f>'[1]ТС исполнение '!D32</f>
        <v>14704747.462540001</v>
      </c>
      <c r="F31" s="16">
        <f>'[1]ТС исполнение '!K32</f>
        <v>14590294.397949999</v>
      </c>
      <c r="G31" s="17">
        <f t="shared" si="0"/>
        <v>-7.783409057623647E-3</v>
      </c>
      <c r="H31" s="14" t="s">
        <v>18</v>
      </c>
    </row>
    <row r="32" spans="2:8" ht="47.25" x14ac:dyDescent="0.25">
      <c r="B32" s="24" t="s">
        <v>44</v>
      </c>
      <c r="C32" s="18" t="s">
        <v>45</v>
      </c>
      <c r="D32" s="9" t="s">
        <v>17</v>
      </c>
      <c r="E32" s="16">
        <f>'[1]ТС исполнение '!D33</f>
        <v>1201466.3615999999</v>
      </c>
      <c r="F32" s="16">
        <f>'[1]ТС исполнение '!K33</f>
        <v>1233125.0855999999</v>
      </c>
      <c r="G32" s="17">
        <f t="shared" si="0"/>
        <v>2.6350071056371327E-2</v>
      </c>
      <c r="H32" s="25" t="s">
        <v>18</v>
      </c>
    </row>
    <row r="33" spans="2:8" x14ac:dyDescent="0.25">
      <c r="B33" s="24" t="s">
        <v>46</v>
      </c>
      <c r="C33" s="18" t="s">
        <v>47</v>
      </c>
      <c r="D33" s="9" t="s">
        <v>17</v>
      </c>
      <c r="E33" s="16">
        <f>'[1]ТС исполнение '!D34</f>
        <v>5912.2049999999999</v>
      </c>
      <c r="F33" s="16">
        <f>'[1]ТС исполнение '!K34</f>
        <v>5681.9414267726033</v>
      </c>
      <c r="G33" s="17">
        <f t="shared" si="0"/>
        <v>-3.8947156471637379E-2</v>
      </c>
      <c r="H33" s="25" t="s">
        <v>18</v>
      </c>
    </row>
    <row r="34" spans="2:8" x14ac:dyDescent="0.25">
      <c r="B34" s="23" t="s">
        <v>48</v>
      </c>
      <c r="C34" s="11" t="s">
        <v>49</v>
      </c>
      <c r="D34" s="9" t="s">
        <v>17</v>
      </c>
      <c r="E34" s="12">
        <f>E36+E37+E38+E39+E40+E41+E42+E43+E44+E45+E46+E47+E48+E49+E50+E51+E52</f>
        <v>1658300.9033568229</v>
      </c>
      <c r="F34" s="12">
        <f>F36+F37+F38+F39+F40+F41+F42+F43+F44+F45+F46+F47+F48+F49+F50+F51+F52</f>
        <v>1549610.5182126772</v>
      </c>
      <c r="G34" s="17">
        <f t="shared" si="0"/>
        <v>-6.5543222538279267E-2</v>
      </c>
      <c r="H34" s="14"/>
    </row>
    <row r="35" spans="2:8" x14ac:dyDescent="0.25">
      <c r="B35" s="24"/>
      <c r="C35" s="18" t="s">
        <v>19</v>
      </c>
      <c r="D35" s="9" t="s">
        <v>17</v>
      </c>
      <c r="E35" s="16"/>
      <c r="F35" s="16"/>
      <c r="G35" s="17"/>
      <c r="H35" s="14"/>
    </row>
    <row r="36" spans="2:8" x14ac:dyDescent="0.25">
      <c r="B36" s="24" t="s">
        <v>50</v>
      </c>
      <c r="C36" s="18" t="s">
        <v>51</v>
      </c>
      <c r="D36" s="9" t="s">
        <v>17</v>
      </c>
      <c r="E36" s="16">
        <f>'[1]ТС исполнение '!D37</f>
        <v>192154.98802000002</v>
      </c>
      <c r="F36" s="16">
        <f>'[1]ТС исполнение '!K37</f>
        <v>189870.06832899133</v>
      </c>
      <c r="G36" s="17">
        <f t="shared" si="0"/>
        <v>-1.1891024607546874E-2</v>
      </c>
      <c r="H36" s="14" t="s">
        <v>18</v>
      </c>
    </row>
    <row r="37" spans="2:8" x14ac:dyDescent="0.25">
      <c r="B37" s="24" t="s">
        <v>52</v>
      </c>
      <c r="C37" s="18" t="s">
        <v>53</v>
      </c>
      <c r="D37" s="9" t="s">
        <v>17</v>
      </c>
      <c r="E37" s="16">
        <f>'[1]ТС исполнение '!D38</f>
        <v>8416</v>
      </c>
      <c r="F37" s="16">
        <f>'[1]ТС исполнение '!K38</f>
        <v>8290.7893508008674</v>
      </c>
      <c r="G37" s="17">
        <f t="shared" si="0"/>
        <v>-1.4877691207121235E-2</v>
      </c>
      <c r="H37" s="14" t="s">
        <v>18</v>
      </c>
    </row>
    <row r="38" spans="2:8" x14ac:dyDescent="0.25">
      <c r="B38" s="24" t="s">
        <v>54</v>
      </c>
      <c r="C38" s="18" t="s">
        <v>55</v>
      </c>
      <c r="D38" s="9" t="s">
        <v>17</v>
      </c>
      <c r="E38" s="16">
        <f>'[1]ТС исполнение '!D41</f>
        <v>99354.186598714237</v>
      </c>
      <c r="F38" s="16">
        <f>'[1]ТС исполнение '!K41</f>
        <v>98463.115405640987</v>
      </c>
      <c r="G38" s="17">
        <f t="shared" si="0"/>
        <v>-8.9686325617281959E-3</v>
      </c>
      <c r="H38" s="14" t="s">
        <v>18</v>
      </c>
    </row>
    <row r="39" spans="2:8" x14ac:dyDescent="0.25">
      <c r="B39" s="24" t="s">
        <v>56</v>
      </c>
      <c r="C39" s="18" t="s">
        <v>57</v>
      </c>
      <c r="D39" s="9" t="s">
        <v>17</v>
      </c>
      <c r="E39" s="16">
        <f>'[1]ТС исполнение '!D42</f>
        <v>26810.450508452388</v>
      </c>
      <c r="F39" s="16">
        <f>'[1]ТС исполнение '!K42</f>
        <v>24943.336170000002</v>
      </c>
      <c r="G39" s="17">
        <f t="shared" si="0"/>
        <v>-6.964128923770796E-2</v>
      </c>
      <c r="H39" s="14" t="s">
        <v>58</v>
      </c>
    </row>
    <row r="40" spans="2:8" x14ac:dyDescent="0.25">
      <c r="B40" s="24" t="s">
        <v>59</v>
      </c>
      <c r="C40" s="18" t="s">
        <v>60</v>
      </c>
      <c r="D40" s="9" t="s">
        <v>17</v>
      </c>
      <c r="E40" s="16">
        <f>'[1]ТС исполнение '!D43</f>
        <v>5649</v>
      </c>
      <c r="F40" s="16">
        <f>'[1]ТС исполнение '!K43</f>
        <v>5370.1168809201545</v>
      </c>
      <c r="G40" s="20">
        <f t="shared" si="0"/>
        <v>-4.9368581887032303E-2</v>
      </c>
      <c r="H40" s="14" t="s">
        <v>18</v>
      </c>
    </row>
    <row r="41" spans="2:8" x14ac:dyDescent="0.25">
      <c r="B41" s="24" t="s">
        <v>61</v>
      </c>
      <c r="C41" s="18" t="s">
        <v>62</v>
      </c>
      <c r="D41" s="9" t="s">
        <v>17</v>
      </c>
      <c r="E41" s="16">
        <f>'[1]ТС исполнение '!D46</f>
        <v>113184.06324</v>
      </c>
      <c r="F41" s="16">
        <f>'[1]ТС исполнение '!K46</f>
        <v>112260.56392</v>
      </c>
      <c r="G41" s="17">
        <f t="shared" si="0"/>
        <v>-8.1592698968738775E-3</v>
      </c>
      <c r="H41" s="14" t="s">
        <v>18</v>
      </c>
    </row>
    <row r="42" spans="2:8" ht="18" customHeight="1" x14ac:dyDescent="0.25">
      <c r="B42" s="24" t="s">
        <v>63</v>
      </c>
      <c r="C42" s="18" t="s">
        <v>64</v>
      </c>
      <c r="D42" s="9" t="s">
        <v>17</v>
      </c>
      <c r="E42" s="16">
        <f>'[1]ТС исполнение '!D47</f>
        <v>217122.01552000002</v>
      </c>
      <c r="F42" s="16">
        <f>'[1]ТС исполнение '!K47</f>
        <v>207938.31467660566</v>
      </c>
      <c r="G42" s="17">
        <f t="shared" si="0"/>
        <v>-4.2297418902453088E-2</v>
      </c>
      <c r="H42" s="14" t="s">
        <v>18</v>
      </c>
    </row>
    <row r="43" spans="2:8" ht="50.25" customHeight="1" x14ac:dyDescent="0.25">
      <c r="B43" s="24" t="s">
        <v>65</v>
      </c>
      <c r="C43" s="18" t="s">
        <v>66</v>
      </c>
      <c r="D43" s="9" t="s">
        <v>17</v>
      </c>
      <c r="E43" s="16">
        <f>'[1]ТС исполнение '!D50</f>
        <v>53513.343679999998</v>
      </c>
      <c r="F43" s="16">
        <f>'[1]ТС исполнение '!K50</f>
        <v>56611.201241010946</v>
      </c>
      <c r="G43" s="17">
        <f t="shared" si="0"/>
        <v>5.7889441174439948E-2</v>
      </c>
      <c r="H43" s="53" t="s">
        <v>67</v>
      </c>
    </row>
    <row r="44" spans="2:8" ht="50.25" customHeight="1" x14ac:dyDescent="0.25">
      <c r="B44" s="24" t="s">
        <v>68</v>
      </c>
      <c r="C44" s="26" t="s">
        <v>69</v>
      </c>
      <c r="D44" s="9" t="s">
        <v>17</v>
      </c>
      <c r="E44" s="16">
        <f>'[1]ТС исполнение '!D51</f>
        <v>350273.85673315777</v>
      </c>
      <c r="F44" s="16">
        <f>'[1]ТС исполнение '!K51</f>
        <v>252799.3952406047</v>
      </c>
      <c r="G44" s="17">
        <f t="shared" si="0"/>
        <v>-0.27828072126664627</v>
      </c>
      <c r="H44" s="54" t="s">
        <v>164</v>
      </c>
    </row>
    <row r="45" spans="2:8" ht="18.75" customHeight="1" x14ac:dyDescent="0.25">
      <c r="B45" s="24" t="s">
        <v>70</v>
      </c>
      <c r="C45" s="18" t="s">
        <v>71</v>
      </c>
      <c r="D45" s="9" t="s">
        <v>17</v>
      </c>
      <c r="E45" s="16">
        <f>'[1]ТС исполнение '!D52</f>
        <v>5649.2250000000004</v>
      </c>
      <c r="F45" s="16">
        <f>'[1]ТС исполнение '!K52</f>
        <v>5649.0865400000002</v>
      </c>
      <c r="G45" s="17">
        <f t="shared" si="0"/>
        <v>-2.4509556620588846E-5</v>
      </c>
      <c r="H45" s="14" t="s">
        <v>18</v>
      </c>
    </row>
    <row r="46" spans="2:8" ht="96" customHeight="1" x14ac:dyDescent="0.25">
      <c r="B46" s="24" t="s">
        <v>72</v>
      </c>
      <c r="C46" s="26" t="s">
        <v>73</v>
      </c>
      <c r="D46" s="9" t="s">
        <v>17</v>
      </c>
      <c r="E46" s="16">
        <f>'[1]ТС исполнение '!D53</f>
        <v>26858.936066017319</v>
      </c>
      <c r="F46" s="16">
        <f>'[1]ТС исполнение '!K53</f>
        <v>30179.224501370874</v>
      </c>
      <c r="G46" s="17">
        <f t="shared" si="0"/>
        <v>0.12361950701221103</v>
      </c>
      <c r="H46" s="53" t="s">
        <v>163</v>
      </c>
    </row>
    <row r="47" spans="2:8" ht="31.5" x14ac:dyDescent="0.25">
      <c r="B47" s="24" t="s">
        <v>74</v>
      </c>
      <c r="C47" s="26" t="s">
        <v>75</v>
      </c>
      <c r="D47" s="9" t="s">
        <v>17</v>
      </c>
      <c r="E47" s="16">
        <f>'[1]ТС исполнение '!D54</f>
        <v>110637.32630799999</v>
      </c>
      <c r="F47" s="16">
        <f>'[1]ТС исполнение '!K54</f>
        <v>106336.71612000001</v>
      </c>
      <c r="G47" s="17">
        <f t="shared" si="0"/>
        <v>-3.887124112189444E-2</v>
      </c>
      <c r="H47" s="14" t="s">
        <v>18</v>
      </c>
    </row>
    <row r="48" spans="2:8" ht="17.25" customHeight="1" x14ac:dyDescent="0.25">
      <c r="B48" s="24" t="s">
        <v>76</v>
      </c>
      <c r="C48" s="18" t="s">
        <v>77</v>
      </c>
      <c r="D48" s="9" t="s">
        <v>17</v>
      </c>
      <c r="E48" s="16">
        <f>'[1]ТС исполнение '!D56</f>
        <v>11992.803959536001</v>
      </c>
      <c r="F48" s="16">
        <f>'[1]ТС исполнение '!K56</f>
        <v>11992.31106</v>
      </c>
      <c r="G48" s="27">
        <f t="shared" si="0"/>
        <v>-4.1099607536621008E-5</v>
      </c>
      <c r="H48" s="14" t="s">
        <v>18</v>
      </c>
    </row>
    <row r="49" spans="2:8" ht="31.5" x14ac:dyDescent="0.25">
      <c r="B49" s="24" t="s">
        <v>78</v>
      </c>
      <c r="C49" s="18" t="s">
        <v>79</v>
      </c>
      <c r="D49" s="9" t="s">
        <v>17</v>
      </c>
      <c r="E49" s="16">
        <f>'[1]ТС исполнение '!D57</f>
        <v>283342.07726487378</v>
      </c>
      <c r="F49" s="16">
        <f>'[1]ТС исполнение '!K57</f>
        <v>282968.43500703538</v>
      </c>
      <c r="G49" s="20">
        <f t="shared" si="0"/>
        <v>-1.3186966843936609E-3</v>
      </c>
      <c r="H49" s="14" t="s">
        <v>18</v>
      </c>
    </row>
    <row r="50" spans="2:8" ht="112.5" customHeight="1" x14ac:dyDescent="0.25">
      <c r="B50" s="24" t="s">
        <v>80</v>
      </c>
      <c r="C50" s="26" t="s">
        <v>81</v>
      </c>
      <c r="D50" s="9" t="s">
        <v>17</v>
      </c>
      <c r="E50" s="16">
        <f>'[1]ТС исполнение '!D58</f>
        <v>27526.500436999999</v>
      </c>
      <c r="F50" s="16">
        <f>'[1]ТС исполнение '!K58</f>
        <v>25006.001928068792</v>
      </c>
      <c r="G50" s="17">
        <f t="shared" si="0"/>
        <v>-9.1566253207518322E-2</v>
      </c>
      <c r="H50" s="53" t="s">
        <v>82</v>
      </c>
    </row>
    <row r="51" spans="2:8" ht="18.75" customHeight="1" x14ac:dyDescent="0.25">
      <c r="B51" s="24" t="s">
        <v>83</v>
      </c>
      <c r="C51" s="18" t="s">
        <v>84</v>
      </c>
      <c r="D51" s="9" t="s">
        <v>17</v>
      </c>
      <c r="E51" s="16">
        <f>'[1]ТС исполнение '!D59</f>
        <v>54172.724671071432</v>
      </c>
      <c r="F51" s="16">
        <f>'[1]ТС исполнение '!K59</f>
        <v>52899.792560000002</v>
      </c>
      <c r="G51" s="17">
        <f t="shared" si="0"/>
        <v>-2.3497657147586337E-2</v>
      </c>
      <c r="H51" s="14" t="s">
        <v>18</v>
      </c>
    </row>
    <row r="52" spans="2:8" ht="35.25" customHeight="1" x14ac:dyDescent="0.25">
      <c r="B52" s="24" t="s">
        <v>85</v>
      </c>
      <c r="C52" s="18" t="s">
        <v>86</v>
      </c>
      <c r="D52" s="9" t="s">
        <v>17</v>
      </c>
      <c r="E52" s="16">
        <f>'[1]ТС исполнение '!D60</f>
        <v>71643.405350000001</v>
      </c>
      <c r="F52" s="16">
        <f>'[1]ТС исполнение '!K60</f>
        <v>78032.049281627682</v>
      </c>
      <c r="G52" s="17">
        <f t="shared" si="0"/>
        <v>8.9172812213729857E-2</v>
      </c>
      <c r="H52" s="53" t="s">
        <v>87</v>
      </c>
    </row>
    <row r="53" spans="2:8" x14ac:dyDescent="0.25">
      <c r="B53" s="24" t="s">
        <v>88</v>
      </c>
      <c r="C53" s="26" t="s">
        <v>89</v>
      </c>
      <c r="D53" s="9" t="s">
        <v>17</v>
      </c>
      <c r="E53" s="16">
        <f>'[1]ТС исполнение '!D61</f>
        <v>279597.5</v>
      </c>
      <c r="F53" s="16">
        <f>'[1]ТС исполнение '!K61</f>
        <v>284000.59999999998</v>
      </c>
      <c r="G53" s="17">
        <f t="shared" si="0"/>
        <v>1.5747994885505046E-2</v>
      </c>
      <c r="H53" s="14" t="s">
        <v>18</v>
      </c>
    </row>
    <row r="54" spans="2:8" ht="31.5" x14ac:dyDescent="0.25">
      <c r="B54" s="24" t="s">
        <v>90</v>
      </c>
      <c r="C54" s="26" t="s">
        <v>91</v>
      </c>
      <c r="D54" s="9" t="s">
        <v>17</v>
      </c>
      <c r="E54" s="16">
        <f>'[1]ТС исполнение '!D62</f>
        <v>525930.41840799991</v>
      </c>
      <c r="F54" s="16">
        <f>'[1]ТС исполнение '!K62</f>
        <v>528684.73344999994</v>
      </c>
      <c r="G54" s="17">
        <f t="shared" si="0"/>
        <v>5.2370331617961341E-3</v>
      </c>
      <c r="H54" s="14" t="s">
        <v>18</v>
      </c>
    </row>
    <row r="55" spans="2:8" s="15" customFormat="1" x14ac:dyDescent="0.25">
      <c r="B55" s="6" t="s">
        <v>92</v>
      </c>
      <c r="C55" s="11" t="s">
        <v>93</v>
      </c>
      <c r="D55" s="6" t="s">
        <v>17</v>
      </c>
      <c r="E55" s="12">
        <f>E57+E82</f>
        <v>2977894.5250102072</v>
      </c>
      <c r="F55" s="12">
        <f>F57+F82</f>
        <v>2959796.5951079689</v>
      </c>
      <c r="G55" s="13">
        <f t="shared" si="0"/>
        <v>-6.0774247543828874E-3</v>
      </c>
      <c r="H55" s="14" t="s">
        <v>18</v>
      </c>
    </row>
    <row r="56" spans="2:8" s="15" customFormat="1" x14ac:dyDescent="0.25">
      <c r="B56" s="6"/>
      <c r="C56" s="11" t="s">
        <v>19</v>
      </c>
      <c r="D56" s="6"/>
      <c r="E56" s="12"/>
      <c r="F56" s="12"/>
      <c r="G56" s="13"/>
      <c r="H56" s="14"/>
    </row>
    <row r="57" spans="2:8" s="15" customFormat="1" ht="31.5" x14ac:dyDescent="0.25">
      <c r="B57" s="6">
        <v>6</v>
      </c>
      <c r="C57" s="11" t="s">
        <v>94</v>
      </c>
      <c r="D57" s="6" t="s">
        <v>17</v>
      </c>
      <c r="E57" s="12">
        <f>E58+E59+E60+E61+E62</f>
        <v>2036488.8818102072</v>
      </c>
      <c r="F57" s="12">
        <f>F58+F59+F60+F61+F62</f>
        <v>2020400.0712579691</v>
      </c>
      <c r="G57" s="13">
        <f t="shared" si="0"/>
        <v>-7.9002692801037888E-3</v>
      </c>
      <c r="H57" s="14" t="s">
        <v>18</v>
      </c>
    </row>
    <row r="58" spans="2:8" ht="31.5" x14ac:dyDescent="0.25">
      <c r="B58" s="24" t="s">
        <v>95</v>
      </c>
      <c r="C58" s="18" t="s">
        <v>96</v>
      </c>
      <c r="D58" s="9" t="s">
        <v>17</v>
      </c>
      <c r="E58" s="16">
        <f>'[1]ТС исполнение '!D66</f>
        <v>628962.25974000013</v>
      </c>
      <c r="F58" s="16">
        <f>'[1]ТС исполнение '!K66</f>
        <v>616957.08035243768</v>
      </c>
      <c r="G58" s="17">
        <f t="shared" si="0"/>
        <v>-1.9087280996041178E-2</v>
      </c>
      <c r="H58" s="14" t="s">
        <v>18</v>
      </c>
    </row>
    <row r="59" spans="2:8" x14ac:dyDescent="0.25">
      <c r="B59" s="24" t="s">
        <v>97</v>
      </c>
      <c r="C59" s="18" t="s">
        <v>98</v>
      </c>
      <c r="D59" s="9" t="s">
        <v>17</v>
      </c>
      <c r="E59" s="16">
        <f>'[1]ТС исполнение '!D67</f>
        <v>53745.484720142267</v>
      </c>
      <c r="F59" s="16">
        <f>'[1]ТС исполнение '!K67</f>
        <v>52749.830370133437</v>
      </c>
      <c r="G59" s="17">
        <f t="shared" si="0"/>
        <v>-1.8525358087163823E-2</v>
      </c>
      <c r="H59" s="14" t="s">
        <v>18</v>
      </c>
    </row>
    <row r="60" spans="2:8" x14ac:dyDescent="0.25">
      <c r="B60" s="24" t="s">
        <v>99</v>
      </c>
      <c r="C60" s="18" t="s">
        <v>34</v>
      </c>
      <c r="D60" s="9" t="s">
        <v>17</v>
      </c>
      <c r="E60" s="16">
        <f>'[1]ТС исполнение '!D68</f>
        <v>14985.980601154799</v>
      </c>
      <c r="F60" s="16">
        <f>'[1]ТС исполнение '!K68</f>
        <v>15897.841141622559</v>
      </c>
      <c r="G60" s="17">
        <f t="shared" si="0"/>
        <v>6.0847572456986354E-2</v>
      </c>
      <c r="H60" s="14" t="s">
        <v>100</v>
      </c>
    </row>
    <row r="61" spans="2:8" s="15" customFormat="1" x14ac:dyDescent="0.25">
      <c r="B61" s="23" t="s">
        <v>101</v>
      </c>
      <c r="C61" s="11" t="s">
        <v>102</v>
      </c>
      <c r="D61" s="6" t="s">
        <v>17</v>
      </c>
      <c r="E61" s="12">
        <f>'[1]ТС исполнение '!D70</f>
        <v>1089142.929</v>
      </c>
      <c r="F61" s="12">
        <f>'[1]ТС исполнение '!K70</f>
        <v>1086743.5517915606</v>
      </c>
      <c r="G61" s="21">
        <f t="shared" si="0"/>
        <v>-2.2029957175981885E-3</v>
      </c>
      <c r="H61" s="14" t="s">
        <v>18</v>
      </c>
    </row>
    <row r="62" spans="2:8" s="15" customFormat="1" x14ac:dyDescent="0.25">
      <c r="B62" s="23" t="s">
        <v>103</v>
      </c>
      <c r="C62" s="11" t="s">
        <v>104</v>
      </c>
      <c r="D62" s="6" t="s">
        <v>17</v>
      </c>
      <c r="E62" s="12">
        <f>E64+E65+E66+E67+E68+E69+E70+E71+E72+E73+E74+E75+E76+E77+E78+E79+E80+E81</f>
        <v>249652.22774890982</v>
      </c>
      <c r="F62" s="12">
        <f>F64+F65+F66+F67+F68+F69+F70+F71+F72+F73+F74+F75+F76+F77+F78+F79+F80+F81</f>
        <v>248051.76760221485</v>
      </c>
      <c r="G62" s="13">
        <f t="shared" si="0"/>
        <v>-6.4107585224700836E-3</v>
      </c>
      <c r="H62" s="14" t="s">
        <v>18</v>
      </c>
    </row>
    <row r="63" spans="2:8" x14ac:dyDescent="0.25">
      <c r="B63" s="24"/>
      <c r="C63" s="18" t="s">
        <v>105</v>
      </c>
      <c r="D63" s="9"/>
      <c r="E63" s="16"/>
      <c r="F63" s="16"/>
      <c r="G63" s="17"/>
      <c r="H63" s="14"/>
    </row>
    <row r="64" spans="2:8" ht="67.5" customHeight="1" x14ac:dyDescent="0.25">
      <c r="B64" s="24" t="s">
        <v>106</v>
      </c>
      <c r="C64" s="26" t="s">
        <v>107</v>
      </c>
      <c r="D64" s="9" t="s">
        <v>17</v>
      </c>
      <c r="E64" s="16">
        <f>'[1]ТС исполнение '!D77</f>
        <v>8934.406529353053</v>
      </c>
      <c r="F64" s="16">
        <f>'[1]ТС исполнение '!K77</f>
        <v>9911.4484000000011</v>
      </c>
      <c r="G64" s="17">
        <f t="shared" si="0"/>
        <v>0.10935722114692004</v>
      </c>
      <c r="H64" s="53" t="s">
        <v>108</v>
      </c>
    </row>
    <row r="65" spans="2:8" ht="17.25" customHeight="1" x14ac:dyDescent="0.25">
      <c r="B65" s="24" t="s">
        <v>109</v>
      </c>
      <c r="C65" s="18" t="s">
        <v>110</v>
      </c>
      <c r="D65" s="9" t="s">
        <v>17</v>
      </c>
      <c r="E65" s="16">
        <f>'[1]ТС исполнение '!D78</f>
        <v>17401.135725299999</v>
      </c>
      <c r="F65" s="16">
        <f>'[1]ТС исполнение '!K78</f>
        <v>16987.83428987355</v>
      </c>
      <c r="G65" s="17">
        <f t="shared" si="0"/>
        <v>-2.3751405767471701E-2</v>
      </c>
      <c r="H65" s="14" t="s">
        <v>18</v>
      </c>
    </row>
    <row r="66" spans="2:8" ht="17.25" customHeight="1" x14ac:dyDescent="0.25">
      <c r="B66" s="24" t="s">
        <v>111</v>
      </c>
      <c r="C66" s="26" t="s">
        <v>55</v>
      </c>
      <c r="D66" s="9" t="s">
        <v>17</v>
      </c>
      <c r="E66" s="16">
        <f>'[1]ТС исполнение '!D81</f>
        <v>3011.0056742857146</v>
      </c>
      <c r="F66" s="16">
        <f>'[1]ТС исполнение '!K81</f>
        <v>2931.3999120341095</v>
      </c>
      <c r="G66" s="17">
        <f t="shared" si="0"/>
        <v>-2.6438263777264215E-2</v>
      </c>
      <c r="H66" s="14" t="s">
        <v>18</v>
      </c>
    </row>
    <row r="67" spans="2:8" ht="17.25" customHeight="1" x14ac:dyDescent="0.25">
      <c r="B67" s="24" t="s">
        <v>112</v>
      </c>
      <c r="C67" s="18" t="s">
        <v>113</v>
      </c>
      <c r="D67" s="9" t="s">
        <v>17</v>
      </c>
      <c r="E67" s="16">
        <f>'[1]ТС исполнение '!D82</f>
        <v>64886.346238571394</v>
      </c>
      <c r="F67" s="16">
        <f>'[1]ТС исполнение '!K82</f>
        <v>63921.304464285706</v>
      </c>
      <c r="G67" s="17">
        <f t="shared" si="0"/>
        <v>-1.487280191024265E-2</v>
      </c>
      <c r="H67" s="14" t="s">
        <v>18</v>
      </c>
    </row>
    <row r="68" spans="2:8" ht="17.25" customHeight="1" x14ac:dyDescent="0.25">
      <c r="B68" s="24" t="s">
        <v>114</v>
      </c>
      <c r="C68" s="26" t="s">
        <v>115</v>
      </c>
      <c r="D68" s="9" t="s">
        <v>17</v>
      </c>
      <c r="E68" s="16">
        <f>'[1]ТС исполнение '!D87</f>
        <v>9344.8294399999995</v>
      </c>
      <c r="F68" s="16">
        <f>'[1]ТС исполнение '!K87</f>
        <v>9586.2130697573721</v>
      </c>
      <c r="G68" s="17">
        <f t="shared" si="0"/>
        <v>2.5830715403337701E-2</v>
      </c>
      <c r="H68" s="14" t="s">
        <v>18</v>
      </c>
    </row>
    <row r="69" spans="2:8" ht="17.25" customHeight="1" x14ac:dyDescent="0.25">
      <c r="B69" s="24" t="s">
        <v>116</v>
      </c>
      <c r="C69" s="18" t="s">
        <v>117</v>
      </c>
      <c r="D69" s="9" t="s">
        <v>17</v>
      </c>
      <c r="E69" s="16">
        <f>'[1]ТС исполнение '!D88</f>
        <v>15956.824079999999</v>
      </c>
      <c r="F69" s="16">
        <f>'[1]ТС исполнение '!K88</f>
        <v>16298.529114291263</v>
      </c>
      <c r="G69" s="17">
        <f t="shared" si="0"/>
        <v>2.1414351162744927E-2</v>
      </c>
      <c r="H69" s="25" t="s">
        <v>18</v>
      </c>
    </row>
    <row r="70" spans="2:8" ht="17.25" customHeight="1" x14ac:dyDescent="0.25">
      <c r="B70" s="24" t="s">
        <v>118</v>
      </c>
      <c r="C70" s="18" t="s">
        <v>119</v>
      </c>
      <c r="D70" s="9" t="s">
        <v>17</v>
      </c>
      <c r="E70" s="16">
        <f>'[1]ТС исполнение '!D91</f>
        <v>34703.802423542496</v>
      </c>
      <c r="F70" s="16">
        <f>'[1]ТС исполнение '!K91</f>
        <v>34559.413159667274</v>
      </c>
      <c r="G70" s="20">
        <f t="shared" si="0"/>
        <v>-4.1606179666718868E-3</v>
      </c>
      <c r="H70" s="25" t="s">
        <v>18</v>
      </c>
    </row>
    <row r="71" spans="2:8" ht="66" customHeight="1" x14ac:dyDescent="0.25">
      <c r="B71" s="24" t="s">
        <v>120</v>
      </c>
      <c r="C71" s="18" t="s">
        <v>62</v>
      </c>
      <c r="D71" s="9" t="s">
        <v>17</v>
      </c>
      <c r="E71" s="16">
        <f>'[1]ТС исполнение '!D94</f>
        <v>24582.562690000002</v>
      </c>
      <c r="F71" s="16">
        <f>'[1]ТС исполнение '!K94</f>
        <v>26151.794580364625</v>
      </c>
      <c r="G71" s="17">
        <f t="shared" si="0"/>
        <v>6.3835162759616315E-2</v>
      </c>
      <c r="H71" s="33" t="s">
        <v>121</v>
      </c>
    </row>
    <row r="72" spans="2:8" ht="17.25" customHeight="1" x14ac:dyDescent="0.25">
      <c r="B72" s="24" t="s">
        <v>122</v>
      </c>
      <c r="C72" s="18" t="s">
        <v>123</v>
      </c>
      <c r="D72" s="9" t="s">
        <v>17</v>
      </c>
      <c r="E72" s="16">
        <f>'[1]ТС исполнение '!D95</f>
        <v>19029.595618160154</v>
      </c>
      <c r="F72" s="16">
        <f>'[1]ТС исполнение '!K95</f>
        <v>18950.572113257644</v>
      </c>
      <c r="G72" s="20">
        <f t="shared" si="0"/>
        <v>-4.1526633822475123E-3</v>
      </c>
      <c r="H72" s="25" t="s">
        <v>18</v>
      </c>
    </row>
    <row r="73" spans="2:8" ht="31.5" x14ac:dyDescent="0.25">
      <c r="B73" s="24" t="s">
        <v>124</v>
      </c>
      <c r="C73" s="18" t="s">
        <v>125</v>
      </c>
      <c r="D73" s="9" t="s">
        <v>17</v>
      </c>
      <c r="E73" s="16">
        <f>'[1]ТС исполнение '!D98</f>
        <v>5271.3060000000005</v>
      </c>
      <c r="F73" s="16">
        <f>'[1]ТС исполнение '!K98</f>
        <v>5249.4017397864964</v>
      </c>
      <c r="G73" s="20">
        <f t="shared" si="0"/>
        <v>-4.1553763362446317E-3</v>
      </c>
      <c r="H73" s="25" t="s">
        <v>18</v>
      </c>
    </row>
    <row r="74" spans="2:8" ht="31.5" x14ac:dyDescent="0.25">
      <c r="B74" s="24" t="s">
        <v>126</v>
      </c>
      <c r="C74" s="18" t="s">
        <v>81</v>
      </c>
      <c r="D74" s="9" t="s">
        <v>17</v>
      </c>
      <c r="E74" s="16">
        <f>'[1]ТС исполнение '!D99</f>
        <v>143.60140000000001</v>
      </c>
      <c r="F74" s="16">
        <f>'[1]ТС исполнение '!K99</f>
        <v>143.00468214058841</v>
      </c>
      <c r="G74" s="20">
        <f t="shared" si="0"/>
        <v>-4.1553763362446317E-3</v>
      </c>
      <c r="H74" s="25" t="s">
        <v>18</v>
      </c>
    </row>
    <row r="75" spans="2:8" x14ac:dyDescent="0.25">
      <c r="B75" s="24" t="s">
        <v>127</v>
      </c>
      <c r="C75" s="18" t="s">
        <v>51</v>
      </c>
      <c r="D75" s="9" t="s">
        <v>17</v>
      </c>
      <c r="E75" s="16">
        <f>'[1]ТС исполнение '!D100</f>
        <v>6274.0951300000006</v>
      </c>
      <c r="F75" s="16">
        <f>'[1]ТС исполнение '!K100</f>
        <v>6235.3130622903627</v>
      </c>
      <c r="G75" s="17">
        <f t="shared" si="0"/>
        <v>-6.1813005550710454E-3</v>
      </c>
      <c r="H75" s="25" t="s">
        <v>18</v>
      </c>
    </row>
    <row r="76" spans="2:8" x14ac:dyDescent="0.25">
      <c r="B76" s="24" t="s">
        <v>128</v>
      </c>
      <c r="C76" s="18" t="s">
        <v>129</v>
      </c>
      <c r="D76" s="9" t="s">
        <v>17</v>
      </c>
      <c r="E76" s="16">
        <f>'[1]ТС исполнение '!D101</f>
        <v>1607</v>
      </c>
      <c r="F76" s="16">
        <f>'[1]ТС исполнение '!K101</f>
        <v>1175.962</v>
      </c>
      <c r="G76" s="17">
        <f t="shared" si="0"/>
        <v>-0.2682252644679527</v>
      </c>
      <c r="H76" s="25" t="s">
        <v>130</v>
      </c>
    </row>
    <row r="77" spans="2:8" ht="31.5" x14ac:dyDescent="0.25">
      <c r="B77" s="24" t="s">
        <v>131</v>
      </c>
      <c r="C77" s="18" t="s">
        <v>132</v>
      </c>
      <c r="D77" s="9" t="s">
        <v>17</v>
      </c>
      <c r="E77" s="16">
        <f>'[1]ТС исполнение '!D102</f>
        <v>27</v>
      </c>
      <c r="F77" s="16">
        <f>'[1]ТС исполнение '!K102</f>
        <v>28.149002221006601</v>
      </c>
      <c r="G77" s="17">
        <f t="shared" si="0"/>
        <v>4.2555637815059333E-2</v>
      </c>
      <c r="H77" s="25" t="s">
        <v>18</v>
      </c>
    </row>
    <row r="78" spans="2:8" x14ac:dyDescent="0.25">
      <c r="B78" s="24" t="s">
        <v>133</v>
      </c>
      <c r="C78" s="18" t="s">
        <v>134</v>
      </c>
      <c r="D78" s="9" t="s">
        <v>17</v>
      </c>
      <c r="E78" s="16">
        <f>'[1]ТС исполнение '!D103</f>
        <v>1506.4340000000002</v>
      </c>
      <c r="F78" s="16">
        <f>'[1]ТС исполнение '!K103</f>
        <v>1499.7162208203094</v>
      </c>
      <c r="G78" s="17">
        <f t="shared" si="0"/>
        <v>-4.4593916359367824E-3</v>
      </c>
      <c r="H78" s="25" t="s">
        <v>18</v>
      </c>
    </row>
    <row r="79" spans="2:8" x14ac:dyDescent="0.25">
      <c r="B79" s="24" t="s">
        <v>135</v>
      </c>
      <c r="C79" s="18" t="s">
        <v>136</v>
      </c>
      <c r="D79" s="9" t="s">
        <v>17</v>
      </c>
      <c r="E79" s="16">
        <f>'[1]ТС исполнение '!D104</f>
        <v>4557.7722068398261</v>
      </c>
      <c r="F79" s="16">
        <f>'[1]ТС исполнение '!K104</f>
        <v>4362.1663606403927</v>
      </c>
      <c r="G79" s="17">
        <f t="shared" ref="G79:G89" si="1">F79/E79-1</f>
        <v>-4.2916986045482663E-2</v>
      </c>
      <c r="H79" s="25" t="s">
        <v>18</v>
      </c>
    </row>
    <row r="80" spans="2:8" ht="31.5" x14ac:dyDescent="0.25">
      <c r="B80" s="24" t="s">
        <v>137</v>
      </c>
      <c r="C80" s="18" t="s">
        <v>138</v>
      </c>
      <c r="D80" s="9" t="s">
        <v>17</v>
      </c>
      <c r="E80" s="16">
        <f>'[1]ТС исполнение '!D105</f>
        <v>32122.524000000001</v>
      </c>
      <c r="F80" s="16">
        <f>'[1]ТС исполнение '!K105</f>
        <v>29768.066960784119</v>
      </c>
      <c r="G80" s="17">
        <f t="shared" si="1"/>
        <v>-7.3296140714717239E-2</v>
      </c>
      <c r="H80" s="25" t="s">
        <v>139</v>
      </c>
    </row>
    <row r="81" spans="2:8" x14ac:dyDescent="0.25">
      <c r="B81" s="24" t="s">
        <v>140</v>
      </c>
      <c r="C81" s="18" t="s">
        <v>141</v>
      </c>
      <c r="D81" s="9" t="s">
        <v>17</v>
      </c>
      <c r="E81" s="16">
        <f>'[1]ТС исполнение '!D106</f>
        <v>291.98659285714302</v>
      </c>
      <c r="F81" s="16">
        <f>'[1]ТС исполнение '!K106</f>
        <v>291.47846999999996</v>
      </c>
      <c r="G81" s="17">
        <f t="shared" si="1"/>
        <v>-1.7402266733241856E-3</v>
      </c>
      <c r="H81" s="25" t="s">
        <v>18</v>
      </c>
    </row>
    <row r="82" spans="2:8" x14ac:dyDescent="0.25">
      <c r="B82" s="9">
        <v>7</v>
      </c>
      <c r="C82" s="18" t="s">
        <v>142</v>
      </c>
      <c r="D82" s="9" t="s">
        <v>17</v>
      </c>
      <c r="E82" s="16">
        <f>'[1]ТС исполнение '!D107</f>
        <v>941405.64319999993</v>
      </c>
      <c r="F82" s="16">
        <f>'[1]ТС исполнение '!K107</f>
        <v>939396.52385</v>
      </c>
      <c r="G82" s="17">
        <f t="shared" si="1"/>
        <v>-2.1341696478157646E-3</v>
      </c>
      <c r="H82" s="25" t="s">
        <v>18</v>
      </c>
    </row>
    <row r="83" spans="2:8" s="15" customFormat="1" x14ac:dyDescent="0.25">
      <c r="B83" s="6" t="s">
        <v>143</v>
      </c>
      <c r="C83" s="11" t="s">
        <v>144</v>
      </c>
      <c r="D83" s="6" t="s">
        <v>17</v>
      </c>
      <c r="E83" s="28">
        <f>E55+E13</f>
        <v>48490043.115080357</v>
      </c>
      <c r="F83" s="28">
        <f>F55+F13</f>
        <v>47984432.712369993</v>
      </c>
      <c r="G83" s="63">
        <f t="shared" si="1"/>
        <v>-1.0427097404520969E-2</v>
      </c>
      <c r="H83" s="29" t="s">
        <v>18</v>
      </c>
    </row>
    <row r="84" spans="2:8" s="15" customFormat="1" x14ac:dyDescent="0.25">
      <c r="B84" s="6" t="s">
        <v>145</v>
      </c>
      <c r="C84" s="11" t="s">
        <v>146</v>
      </c>
      <c r="D84" s="6" t="s">
        <v>17</v>
      </c>
      <c r="E84" s="28">
        <f>E85-E83</f>
        <v>5390594.8300296441</v>
      </c>
      <c r="F84" s="28">
        <f>F85-F83</f>
        <v>5669786.8523600027</v>
      </c>
      <c r="G84" s="13">
        <f t="shared" si="1"/>
        <v>5.1792433142081151E-2</v>
      </c>
      <c r="H84" s="29" t="s">
        <v>147</v>
      </c>
    </row>
    <row r="85" spans="2:8" s="15" customFormat="1" ht="31.5" x14ac:dyDescent="0.25">
      <c r="B85" s="6" t="s">
        <v>148</v>
      </c>
      <c r="C85" s="11" t="s">
        <v>149</v>
      </c>
      <c r="D85" s="6" t="s">
        <v>17</v>
      </c>
      <c r="E85" s="12">
        <f>'[1]ТС исполнение '!D111</f>
        <v>53880637.945110001</v>
      </c>
      <c r="F85" s="28">
        <f>'[1]ТС исполнение '!K111</f>
        <v>53654219.564729996</v>
      </c>
      <c r="G85" s="21">
        <f t="shared" si="1"/>
        <v>-4.2022215960149101E-3</v>
      </c>
      <c r="H85" s="29" t="s">
        <v>150</v>
      </c>
    </row>
    <row r="86" spans="2:8" s="15" customFormat="1" x14ac:dyDescent="0.25">
      <c r="B86" s="6" t="s">
        <v>151</v>
      </c>
      <c r="C86" s="11" t="s">
        <v>152</v>
      </c>
      <c r="D86" s="30" t="s">
        <v>153</v>
      </c>
      <c r="E86" s="12">
        <f>'[1]ТС исполнение '!D112</f>
        <v>8187360.8210000005</v>
      </c>
      <c r="F86" s="28">
        <f>'[1]ТС исполнение '!K112</f>
        <v>8153516.5190000003</v>
      </c>
      <c r="G86" s="21">
        <f t="shared" si="1"/>
        <v>-4.1337254751484531E-3</v>
      </c>
      <c r="H86" s="29" t="s">
        <v>154</v>
      </c>
    </row>
    <row r="87" spans="2:8" s="15" customFormat="1" x14ac:dyDescent="0.25">
      <c r="B87" s="56" t="s">
        <v>155</v>
      </c>
      <c r="C87" s="58" t="s">
        <v>156</v>
      </c>
      <c r="D87" s="6" t="s">
        <v>157</v>
      </c>
      <c r="E87" s="31">
        <f>'[1]ТС исполнение '!D113</f>
        <v>0.12809999999999999</v>
      </c>
      <c r="F87" s="31">
        <f>'[1]ТС исполнение '!K113</f>
        <v>0.12809999999999999</v>
      </c>
      <c r="G87" s="21">
        <f t="shared" si="1"/>
        <v>0</v>
      </c>
      <c r="H87" s="29"/>
    </row>
    <row r="88" spans="2:8" s="15" customFormat="1" ht="63" x14ac:dyDescent="0.25">
      <c r="B88" s="57"/>
      <c r="C88" s="59"/>
      <c r="D88" s="30" t="s">
        <v>153</v>
      </c>
      <c r="E88" s="12">
        <f>'[1]ТС исполнение '!D114</f>
        <v>1195714.209</v>
      </c>
      <c r="F88" s="12">
        <f>'[1]ТС исполнение '!K114</f>
        <v>1186746.703</v>
      </c>
      <c r="G88" s="21">
        <f t="shared" si="1"/>
        <v>-7.4997068133025868E-3</v>
      </c>
      <c r="H88" s="33" t="s">
        <v>158</v>
      </c>
    </row>
    <row r="89" spans="2:8" s="15" customFormat="1" ht="78.75" x14ac:dyDescent="0.25">
      <c r="B89" s="6" t="s">
        <v>159</v>
      </c>
      <c r="C89" s="22" t="s">
        <v>160</v>
      </c>
      <c r="D89" s="6" t="s">
        <v>161</v>
      </c>
      <c r="E89" s="32">
        <f>'[1]ТС исполнение '!D115</f>
        <v>6.69</v>
      </c>
      <c r="F89" s="32">
        <f>(F83+F84)/F86</f>
        <v>6.5805005042548803</v>
      </c>
      <c r="G89" s="21">
        <f t="shared" si="1"/>
        <v>-1.636763763006277E-2</v>
      </c>
      <c r="H89" s="33" t="s">
        <v>162</v>
      </c>
    </row>
    <row r="90" spans="2:8" s="34" customFormat="1" x14ac:dyDescent="0.25">
      <c r="C90" s="35"/>
      <c r="D90" s="36"/>
      <c r="E90" s="37"/>
      <c r="F90" s="37"/>
      <c r="G90" s="1"/>
      <c r="H90" s="38"/>
    </row>
    <row r="91" spans="2:8" x14ac:dyDescent="0.25">
      <c r="B91" s="15"/>
      <c r="E91" s="45"/>
      <c r="F91" s="41"/>
      <c r="H91" s="42"/>
    </row>
    <row r="92" spans="2:8" s="15" customFormat="1" x14ac:dyDescent="0.25">
      <c r="B92" s="1"/>
      <c r="C92" s="43"/>
      <c r="D92" s="8"/>
      <c r="E92" s="41"/>
      <c r="F92" s="41"/>
      <c r="G92" s="1"/>
      <c r="H92" s="42"/>
    </row>
    <row r="93" spans="2:8" x14ac:dyDescent="0.25">
      <c r="C93" s="43"/>
      <c r="D93" s="8"/>
      <c r="E93" s="41"/>
      <c r="F93" s="45"/>
      <c r="H93" s="42"/>
    </row>
    <row r="94" spans="2:8" x14ac:dyDescent="0.25">
      <c r="E94" s="45"/>
      <c r="F94" s="45"/>
      <c r="H94" s="42"/>
    </row>
    <row r="95" spans="2:8" x14ac:dyDescent="0.25">
      <c r="E95" s="45"/>
      <c r="F95" s="45"/>
      <c r="H95" s="42"/>
    </row>
    <row r="96" spans="2:8" x14ac:dyDescent="0.25">
      <c r="E96" s="45"/>
      <c r="F96" s="45"/>
      <c r="H96" s="42"/>
    </row>
    <row r="97" spans="5:8" x14ac:dyDescent="0.25">
      <c r="E97" s="45"/>
      <c r="F97" s="45"/>
      <c r="H97" s="42"/>
    </row>
    <row r="98" spans="5:8" x14ac:dyDescent="0.25">
      <c r="E98" s="45"/>
      <c r="F98" s="45"/>
      <c r="H98" s="42"/>
    </row>
    <row r="99" spans="5:8" x14ac:dyDescent="0.25">
      <c r="E99" s="45"/>
      <c r="F99" s="45"/>
      <c r="H99" s="42"/>
    </row>
    <row r="100" spans="5:8" x14ac:dyDescent="0.25">
      <c r="E100" s="45"/>
      <c r="F100" s="39"/>
      <c r="H100" s="40"/>
    </row>
    <row r="101" spans="5:8" x14ac:dyDescent="0.25">
      <c r="E101" s="45"/>
      <c r="F101" s="39"/>
      <c r="H101" s="40"/>
    </row>
    <row r="102" spans="5:8" x14ac:dyDescent="0.25">
      <c r="E102" s="45"/>
      <c r="F102" s="45"/>
      <c r="H102" s="42"/>
    </row>
    <row r="103" spans="5:8" x14ac:dyDescent="0.25">
      <c r="E103" s="45"/>
      <c r="F103" s="46"/>
      <c r="H103" s="47"/>
    </row>
    <row r="104" spans="5:8" x14ac:dyDescent="0.25">
      <c r="E104" s="45"/>
      <c r="F104" s="46"/>
      <c r="H104" s="47"/>
    </row>
    <row r="105" spans="5:8" x14ac:dyDescent="0.25">
      <c r="E105" s="45"/>
      <c r="F105" s="46"/>
      <c r="H105" s="47"/>
    </row>
    <row r="106" spans="5:8" x14ac:dyDescent="0.25">
      <c r="E106" s="45"/>
      <c r="F106" s="46"/>
      <c r="H106" s="47"/>
    </row>
    <row r="107" spans="5:8" x14ac:dyDescent="0.25">
      <c r="E107" s="45"/>
      <c r="F107" s="45"/>
      <c r="H107" s="42"/>
    </row>
    <row r="108" spans="5:8" x14ac:dyDescent="0.25">
      <c r="E108" s="45"/>
      <c r="F108" s="45"/>
      <c r="H108" s="42"/>
    </row>
    <row r="109" spans="5:8" x14ac:dyDescent="0.25">
      <c r="E109" s="45"/>
      <c r="F109" s="45"/>
      <c r="H109" s="42"/>
    </row>
    <row r="110" spans="5:8" x14ac:dyDescent="0.25">
      <c r="E110" s="45"/>
      <c r="F110" s="45"/>
      <c r="H110" s="42"/>
    </row>
    <row r="111" spans="5:8" x14ac:dyDescent="0.25">
      <c r="E111" s="45"/>
      <c r="F111" s="45"/>
      <c r="H111" s="42"/>
    </row>
    <row r="112" spans="5:8" x14ac:dyDescent="0.25">
      <c r="E112" s="45"/>
      <c r="F112" s="45"/>
      <c r="H112" s="42"/>
    </row>
    <row r="113" spans="2:8" x14ac:dyDescent="0.25">
      <c r="B113" s="15"/>
      <c r="E113" s="45"/>
      <c r="F113" s="45"/>
      <c r="H113" s="42"/>
    </row>
    <row r="114" spans="2:8" s="15" customFormat="1" x14ac:dyDescent="0.25">
      <c r="C114" s="43"/>
      <c r="D114" s="8"/>
      <c r="E114" s="41"/>
      <c r="F114" s="41"/>
      <c r="G114" s="1"/>
      <c r="H114" s="42"/>
    </row>
    <row r="115" spans="2:8" s="15" customFormat="1" x14ac:dyDescent="0.25">
      <c r="B115" s="1"/>
      <c r="C115" s="43"/>
      <c r="D115" s="8"/>
      <c r="E115" s="41"/>
      <c r="F115" s="41"/>
      <c r="G115" s="1"/>
      <c r="H115" s="42"/>
    </row>
    <row r="116" spans="2:8" x14ac:dyDescent="0.25">
      <c r="E116" s="45"/>
      <c r="F116" s="45"/>
      <c r="H116" s="42"/>
    </row>
    <row r="117" spans="2:8" x14ac:dyDescent="0.25">
      <c r="E117" s="45"/>
      <c r="F117" s="45"/>
      <c r="H117" s="42"/>
    </row>
    <row r="118" spans="2:8" x14ac:dyDescent="0.25">
      <c r="E118" s="45"/>
      <c r="F118" s="45"/>
      <c r="H118" s="42"/>
    </row>
    <row r="119" spans="2:8" x14ac:dyDescent="0.25">
      <c r="E119" s="45"/>
      <c r="F119" s="45"/>
      <c r="H119" s="42"/>
    </row>
    <row r="120" spans="2:8" x14ac:dyDescent="0.25">
      <c r="E120" s="45"/>
      <c r="F120" s="45"/>
      <c r="H120" s="42"/>
    </row>
    <row r="121" spans="2:8" x14ac:dyDescent="0.25">
      <c r="E121" s="45"/>
      <c r="F121" s="45"/>
      <c r="H121" s="42"/>
    </row>
    <row r="122" spans="2:8" x14ac:dyDescent="0.25">
      <c r="E122" s="45"/>
      <c r="F122" s="45"/>
      <c r="H122" s="42"/>
    </row>
    <row r="123" spans="2:8" x14ac:dyDescent="0.25">
      <c r="E123" s="45"/>
      <c r="F123" s="48"/>
      <c r="H123" s="49"/>
    </row>
    <row r="124" spans="2:8" x14ac:dyDescent="0.25">
      <c r="E124" s="45"/>
      <c r="F124" s="48"/>
      <c r="H124" s="49"/>
    </row>
    <row r="125" spans="2:8" x14ac:dyDescent="0.25">
      <c r="E125" s="45"/>
      <c r="F125" s="45"/>
      <c r="H125" s="42"/>
    </row>
    <row r="126" spans="2:8" x14ac:dyDescent="0.25">
      <c r="E126" s="45"/>
      <c r="F126" s="45"/>
      <c r="H126" s="42"/>
    </row>
    <row r="127" spans="2:8" x14ac:dyDescent="0.25">
      <c r="E127" s="45"/>
      <c r="F127" s="45"/>
      <c r="H127" s="42"/>
    </row>
    <row r="128" spans="2:8" x14ac:dyDescent="0.25">
      <c r="E128" s="45"/>
      <c r="F128" s="45"/>
      <c r="H128" s="42"/>
    </row>
    <row r="129" spans="3:8" x14ac:dyDescent="0.25">
      <c r="E129" s="45"/>
      <c r="F129" s="45"/>
      <c r="H129" s="42"/>
    </row>
    <row r="130" spans="3:8" x14ac:dyDescent="0.25">
      <c r="E130" s="45"/>
      <c r="F130" s="45"/>
      <c r="H130" s="42"/>
    </row>
    <row r="131" spans="3:8" x14ac:dyDescent="0.25">
      <c r="E131" s="45"/>
      <c r="F131" s="45"/>
      <c r="H131" s="42"/>
    </row>
    <row r="132" spans="3:8" x14ac:dyDescent="0.25">
      <c r="E132" s="45"/>
      <c r="F132" s="45"/>
      <c r="H132" s="42"/>
    </row>
    <row r="133" spans="3:8" x14ac:dyDescent="0.25">
      <c r="E133" s="45"/>
      <c r="F133" s="45"/>
      <c r="H133" s="42"/>
    </row>
    <row r="134" spans="3:8" x14ac:dyDescent="0.25">
      <c r="E134" s="45"/>
      <c r="F134" s="45"/>
      <c r="H134" s="42"/>
    </row>
    <row r="135" spans="3:8" x14ac:dyDescent="0.25">
      <c r="E135" s="45"/>
      <c r="F135" s="45"/>
      <c r="H135" s="42"/>
    </row>
    <row r="136" spans="3:8" x14ac:dyDescent="0.25">
      <c r="E136" s="45"/>
      <c r="F136" s="45"/>
      <c r="H136" s="42"/>
    </row>
    <row r="137" spans="3:8" x14ac:dyDescent="0.25">
      <c r="E137" s="45"/>
      <c r="F137" s="45"/>
      <c r="H137" s="42"/>
    </row>
    <row r="138" spans="3:8" x14ac:dyDescent="0.25">
      <c r="E138" s="45"/>
      <c r="F138" s="45"/>
      <c r="H138" s="42"/>
    </row>
    <row r="139" spans="3:8" x14ac:dyDescent="0.25">
      <c r="E139" s="45"/>
      <c r="F139" s="45"/>
      <c r="H139" s="42"/>
    </row>
    <row r="140" spans="3:8" x14ac:dyDescent="0.25">
      <c r="E140" s="45"/>
      <c r="F140" s="45"/>
      <c r="H140" s="42"/>
    </row>
    <row r="141" spans="3:8" x14ac:dyDescent="0.25">
      <c r="E141" s="45"/>
      <c r="F141" s="45"/>
      <c r="H141" s="42"/>
    </row>
    <row r="142" spans="3:8" x14ac:dyDescent="0.25">
      <c r="E142" s="45"/>
      <c r="F142" s="45"/>
      <c r="H142" s="42"/>
    </row>
    <row r="143" spans="3:8" x14ac:dyDescent="0.25">
      <c r="C143" s="1"/>
      <c r="F143" s="45"/>
      <c r="H143" s="42"/>
    </row>
    <row r="144" spans="3:8" x14ac:dyDescent="0.25">
      <c r="F144" s="50"/>
      <c r="H144" s="44"/>
    </row>
    <row r="145" spans="5:8" x14ac:dyDescent="0.25">
      <c r="F145" s="50"/>
      <c r="H145" s="44"/>
    </row>
    <row r="146" spans="5:8" x14ac:dyDescent="0.25">
      <c r="E146" s="45"/>
      <c r="F146" s="45"/>
      <c r="H146" s="42"/>
    </row>
  </sheetData>
  <mergeCells count="8">
    <mergeCell ref="B10:E10"/>
    <mergeCell ref="C4:H4"/>
    <mergeCell ref="C5:H5"/>
    <mergeCell ref="C6:H6"/>
    <mergeCell ref="C8:H8"/>
    <mergeCell ref="C9:H9"/>
    <mergeCell ref="B87:B88"/>
    <mergeCell ref="C87:C88"/>
  </mergeCells>
  <pageMargins left="0.31496062992125984" right="0.51181102362204722" top="0.55118110236220474" bottom="0.35433070866141736" header="0.31496062992125984" footer="0.31496062992125984"/>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форма 5 приложение 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Утемуратова К.Н.</dc:creator>
  <cp:lastModifiedBy>Утемуратова К.Н.</cp:lastModifiedBy>
  <cp:lastPrinted>2023-04-26T04:17:53Z</cp:lastPrinted>
  <dcterms:created xsi:type="dcterms:W3CDTF">2023-04-25T09:07:49Z</dcterms:created>
  <dcterms:modified xsi:type="dcterms:W3CDTF">2023-04-27T08:54:18Z</dcterms:modified>
</cp:coreProperties>
</file>