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se\УИ\Исполнение ИП (СМИ) за 2023г\О ходе исп ИП за 1кв.2023 года\"/>
    </mc:Choice>
  </mc:AlternateContent>
  <bookViews>
    <workbookView xWindow="0" yWindow="0" windowWidth="28800" windowHeight="12435" firstSheet="1" activeTab="1"/>
  </bookViews>
  <sheets>
    <sheet name="Форма 12" sheetId="1" state="hidden" r:id="rId1"/>
    <sheet name="на сайт АЖК" sheetId="2" r:id="rId2"/>
  </sheets>
  <definedNames>
    <definedName name="_xlnm.Print_Titles" localSheetId="1">'на сайт АЖК'!$11:$12</definedName>
    <definedName name="_xlnm.Print_Titles" localSheetId="0">'Форма 12'!$11:$13</definedName>
    <definedName name="_xlnm.Print_Area" localSheetId="1">'на сайт АЖК'!$A$1:$P$127</definedName>
    <definedName name="_xlnm.Print_Area" localSheetId="0">'Форма 12'!$A$1:$I$329</definedName>
  </definedNames>
  <calcPr calcId="152511"/>
</workbook>
</file>

<file path=xl/calcChain.xml><?xml version="1.0" encoding="utf-8"?>
<calcChain xmlns="http://schemas.openxmlformats.org/spreadsheetml/2006/main">
  <c r="I17" i="2" l="1"/>
  <c r="J17" i="2"/>
  <c r="K17" i="2"/>
  <c r="L17" i="2"/>
  <c r="M17" i="2"/>
  <c r="N17" i="2"/>
  <c r="O17" i="2"/>
  <c r="P17" i="2"/>
  <c r="H17" i="2"/>
  <c r="G118" i="2"/>
  <c r="G117" i="2"/>
  <c r="F117" i="2"/>
  <c r="G83" i="2"/>
  <c r="F83" i="2"/>
  <c r="G81" i="2"/>
  <c r="F81" i="2"/>
  <c r="G78" i="2"/>
  <c r="F78" i="2"/>
  <c r="G75" i="2"/>
  <c r="F75" i="2"/>
  <c r="G72" i="2"/>
  <c r="F72" i="2"/>
  <c r="G70" i="2"/>
  <c r="F70" i="2"/>
  <c r="I69" i="2"/>
  <c r="G69" i="2" s="1"/>
  <c r="J69" i="2"/>
  <c r="K69" i="2"/>
  <c r="L69" i="2"/>
  <c r="M69" i="2"/>
  <c r="N69" i="2"/>
  <c r="O69" i="2"/>
  <c r="P69" i="2"/>
  <c r="H69" i="2"/>
  <c r="F69" i="2" s="1"/>
  <c r="G59" i="2"/>
  <c r="F59" i="2"/>
  <c r="G57" i="2"/>
  <c r="F57" i="2"/>
  <c r="G55" i="2"/>
  <c r="F55" i="2"/>
  <c r="G50" i="2"/>
  <c r="F50" i="2"/>
  <c r="G48" i="2"/>
  <c r="F48" i="2"/>
  <c r="G43" i="2"/>
  <c r="F43" i="2"/>
  <c r="G40" i="2"/>
  <c r="F40" i="2"/>
  <c r="G38" i="2"/>
  <c r="F38" i="2"/>
  <c r="G34" i="2"/>
  <c r="F34" i="2"/>
  <c r="G30" i="2"/>
  <c r="F30" i="2"/>
  <c r="G28" i="2"/>
  <c r="F28" i="2"/>
  <c r="G26" i="2"/>
  <c r="F26" i="2"/>
  <c r="G21" i="2"/>
  <c r="F21" i="2"/>
  <c r="G18" i="2"/>
  <c r="F18" i="2"/>
  <c r="G119" i="2"/>
  <c r="G120" i="2"/>
  <c r="G121" i="2"/>
  <c r="G122" i="2"/>
  <c r="G123" i="2"/>
  <c r="G124" i="2"/>
  <c r="G125" i="2"/>
  <c r="G126" i="2"/>
  <c r="F119" i="2"/>
  <c r="F120" i="2"/>
  <c r="F121" i="2"/>
  <c r="F122" i="2"/>
  <c r="F123" i="2"/>
  <c r="F124" i="2"/>
  <c r="F125" i="2"/>
  <c r="F126" i="2"/>
  <c r="I117" i="2"/>
  <c r="G17" i="2" l="1"/>
  <c r="I16" i="2"/>
  <c r="J16" i="2"/>
  <c r="K16" i="2"/>
  <c r="L16" i="2"/>
  <c r="M16" i="2"/>
  <c r="N16" i="2"/>
  <c r="O16" i="2"/>
  <c r="P16" i="2"/>
  <c r="G16" i="2" l="1"/>
  <c r="H118" i="2" l="1"/>
  <c r="F118" i="2" s="1"/>
  <c r="F17" i="2" l="1"/>
  <c r="H16" i="2"/>
  <c r="F16" i="2" s="1"/>
  <c r="D48" i="2" l="1"/>
  <c r="D57" i="2" l="1"/>
  <c r="E302" i="1" l="1"/>
  <c r="E314" i="1"/>
  <c r="E257" i="1"/>
  <c r="E276" i="1"/>
  <c r="E191" i="1"/>
  <c r="E190" i="1"/>
  <c r="E189" i="1"/>
  <c r="E220" i="1"/>
  <c r="E154" i="1"/>
  <c r="E136" i="1"/>
  <c r="E137" i="1"/>
  <c r="J62" i="1" l="1"/>
  <c r="D312" i="1"/>
  <c r="D201" i="1"/>
  <c r="D141" i="1"/>
  <c r="E167" i="1" l="1"/>
  <c r="E169" i="1"/>
  <c r="E170" i="1"/>
  <c r="E171" i="1"/>
  <c r="G283" i="1" l="1"/>
  <c r="H283" i="1"/>
  <c r="I283" i="1"/>
  <c r="F283" i="1"/>
  <c r="G304" i="1"/>
  <c r="H304" i="1"/>
  <c r="H282" i="1" s="1"/>
  <c r="I304" i="1"/>
  <c r="F304" i="1"/>
  <c r="G259" i="1"/>
  <c r="H259" i="1"/>
  <c r="I259" i="1"/>
  <c r="F259" i="1"/>
  <c r="G227" i="1"/>
  <c r="G226" i="1" s="1"/>
  <c r="H227" i="1"/>
  <c r="H226" i="1" s="1"/>
  <c r="I227" i="1"/>
  <c r="F227" i="1"/>
  <c r="F226" i="1" s="1"/>
  <c r="F193" i="1"/>
  <c r="G161" i="1"/>
  <c r="H161" i="1"/>
  <c r="I161" i="1"/>
  <c r="F161" i="1"/>
  <c r="G138" i="1"/>
  <c r="H138" i="1"/>
  <c r="I138" i="1"/>
  <c r="F138" i="1"/>
  <c r="G89" i="1"/>
  <c r="H89" i="1"/>
  <c r="H88" i="1" s="1"/>
  <c r="I89" i="1"/>
  <c r="G66" i="1"/>
  <c r="H66" i="1"/>
  <c r="I66" i="1"/>
  <c r="F66" i="1"/>
  <c r="G16" i="1"/>
  <c r="H16" i="1"/>
  <c r="I16" i="1"/>
  <c r="I15" i="1" s="1"/>
  <c r="F16" i="1"/>
  <c r="F15" i="1" s="1"/>
  <c r="I88" i="1" l="1"/>
  <c r="I226" i="1"/>
  <c r="H15" i="1"/>
  <c r="G88" i="1"/>
  <c r="G15" i="1"/>
  <c r="F160" i="1"/>
  <c r="E66" i="1"/>
  <c r="E259" i="1"/>
  <c r="E304" i="1"/>
  <c r="F282" i="1"/>
  <c r="I282" i="1"/>
  <c r="G282" i="1"/>
  <c r="G221" i="1"/>
  <c r="G193" i="1" s="1"/>
  <c r="G160" i="1" s="1"/>
  <c r="H221" i="1"/>
  <c r="I221" i="1"/>
  <c r="I193" i="1" s="1"/>
  <c r="I160" i="1" s="1"/>
  <c r="E161" i="1"/>
  <c r="F89" i="1"/>
  <c r="F88" i="1" s="1"/>
  <c r="E138" i="1"/>
  <c r="E17" i="1"/>
  <c r="E20" i="1"/>
  <c r="E25" i="1"/>
  <c r="E26" i="1"/>
  <c r="E27" i="1"/>
  <c r="E28" i="1"/>
  <c r="E29" i="1"/>
  <c r="E30" i="1"/>
  <c r="E31" i="1"/>
  <c r="E32" i="1"/>
  <c r="E33" i="1"/>
  <c r="E37" i="1"/>
  <c r="E40" i="1"/>
  <c r="E41" i="1"/>
  <c r="E45" i="1"/>
  <c r="E46" i="1"/>
  <c r="E47" i="1"/>
  <c r="E48" i="1"/>
  <c r="E49" i="1"/>
  <c r="E52" i="1"/>
  <c r="E53" i="1"/>
  <c r="E54" i="1"/>
  <c r="E57" i="1"/>
  <c r="E58" i="1"/>
  <c r="E62" i="1"/>
  <c r="E63" i="1"/>
  <c r="E64" i="1"/>
  <c r="E67" i="1"/>
  <c r="E68" i="1"/>
  <c r="E69" i="1"/>
  <c r="E70" i="1"/>
  <c r="E71" i="1"/>
  <c r="E72" i="1"/>
  <c r="E74" i="1"/>
  <c r="E75" i="1"/>
  <c r="E80" i="1"/>
  <c r="E83" i="1"/>
  <c r="E65" i="1"/>
  <c r="E84" i="1"/>
  <c r="E85" i="1"/>
  <c r="E86" i="1"/>
  <c r="E90" i="1"/>
  <c r="E93" i="1"/>
  <c r="E98" i="1"/>
  <c r="E103" i="1"/>
  <c r="E104" i="1"/>
  <c r="E105" i="1"/>
  <c r="E106" i="1"/>
  <c r="E107" i="1"/>
  <c r="E111" i="1"/>
  <c r="E115" i="1"/>
  <c r="E119" i="1"/>
  <c r="E122" i="1"/>
  <c r="E125" i="1"/>
  <c r="E128" i="1"/>
  <c r="E131" i="1"/>
  <c r="E134" i="1"/>
  <c r="E135" i="1"/>
  <c r="E139" i="1"/>
  <c r="E140" i="1"/>
  <c r="E141" i="1"/>
  <c r="E142" i="1"/>
  <c r="E143" i="1"/>
  <c r="E144" i="1"/>
  <c r="E145" i="1"/>
  <c r="E146" i="1"/>
  <c r="E150" i="1"/>
  <c r="E155" i="1"/>
  <c r="E156" i="1"/>
  <c r="E157" i="1"/>
  <c r="E158" i="1"/>
  <c r="E162" i="1"/>
  <c r="E172" i="1"/>
  <c r="E173" i="1"/>
  <c r="E177" i="1"/>
  <c r="E181" i="1"/>
  <c r="E184" i="1"/>
  <c r="E187" i="1"/>
  <c r="E188" i="1"/>
  <c r="E192" i="1"/>
  <c r="E194" i="1"/>
  <c r="E195" i="1"/>
  <c r="E199" i="1"/>
  <c r="E200" i="1"/>
  <c r="E201" i="1"/>
  <c r="E202" i="1"/>
  <c r="E203" i="1"/>
  <c r="E204" i="1"/>
  <c r="E208" i="1"/>
  <c r="E209" i="1"/>
  <c r="E212" i="1"/>
  <c r="E216" i="1"/>
  <c r="E222" i="1"/>
  <c r="E224" i="1"/>
  <c r="E227" i="1"/>
  <c r="E228" i="1"/>
  <c r="E233" i="1"/>
  <c r="E234" i="1"/>
  <c r="E236" i="1"/>
  <c r="E237" i="1"/>
  <c r="E238" i="1"/>
  <c r="E239" i="1"/>
  <c r="E240" i="1"/>
  <c r="E244" i="1"/>
  <c r="E247" i="1"/>
  <c r="E251" i="1"/>
  <c r="E254" i="1"/>
  <c r="E258" i="1"/>
  <c r="E260" i="1"/>
  <c r="E261" i="1"/>
  <c r="E262" i="1"/>
  <c r="E265" i="1"/>
  <c r="E266" i="1"/>
  <c r="E267" i="1"/>
  <c r="E268" i="1"/>
  <c r="E269" i="1"/>
  <c r="E272" i="1"/>
  <c r="E277" i="1"/>
  <c r="E278" i="1"/>
  <c r="E279" i="1"/>
  <c r="E280" i="1"/>
  <c r="E284" i="1"/>
  <c r="E286" i="1"/>
  <c r="E287" i="1"/>
  <c r="E288" i="1"/>
  <c r="E289" i="1"/>
  <c r="E291" i="1"/>
  <c r="E295" i="1"/>
  <c r="E298" i="1"/>
  <c r="E303" i="1"/>
  <c r="E305" i="1"/>
  <c r="E306" i="1"/>
  <c r="E307" i="1"/>
  <c r="E310" i="1"/>
  <c r="E311" i="1"/>
  <c r="E312" i="1"/>
  <c r="E313" i="1"/>
  <c r="E315" i="1"/>
  <c r="E316" i="1"/>
  <c r="E317" i="1"/>
  <c r="E318" i="1"/>
  <c r="E282" i="1" l="1"/>
  <c r="E283" i="1"/>
  <c r="E221" i="1"/>
  <c r="H193" i="1"/>
  <c r="H160" i="1" s="1"/>
  <c r="E160" i="1" s="1"/>
  <c r="E226" i="1"/>
  <c r="E88" i="1"/>
  <c r="E89" i="1"/>
  <c r="E193" i="1" l="1"/>
  <c r="E15" i="1"/>
  <c r="E16" i="1"/>
  <c r="E223" i="1" l="1"/>
</calcChain>
</file>

<file path=xl/sharedStrings.xml><?xml version="1.0" encoding="utf-8"?>
<sst xmlns="http://schemas.openxmlformats.org/spreadsheetml/2006/main" count="1119" uniqueCount="426">
  <si>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</si>
  <si>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</si>
  <si>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</si>
  <si>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</si>
  <si>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№п/п</t>
  </si>
  <si>
    <t>Наименование мероприятий инвестиционной программы</t>
  </si>
  <si>
    <t>Единица измерений</t>
  </si>
  <si>
    <t>Количество</t>
  </si>
  <si>
    <t>Сумма инвестиций, тыс.тенге (без НДС)</t>
  </si>
  <si>
    <t>Источник финансирования, тыс.тенге</t>
  </si>
  <si>
    <t>собственные</t>
  </si>
  <si>
    <t>заемные</t>
  </si>
  <si>
    <t>Бюджетные средства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</si>
  <si>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</si>
  <si>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</si>
  <si>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</si>
  <si>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</si>
  <si>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</si>
  <si>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РП и ТП в зоне ПС 3А (168А) и ПС 6А (1 этап)</t>
  </si>
  <si>
    <t>Реконструкция РП и ТП в зоне ПС 3А (168А) и ПС 6А (2 этап)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</si>
  <si>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</si>
  <si>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</si>
  <si>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Капитализированные проценты</t>
  </si>
  <si>
    <t xml:space="preserve">Начальник Управления перспективного развития </t>
  </si>
  <si>
    <t>Жакупбеков Н.Е.</t>
  </si>
  <si>
    <t>Председатель Правления</t>
  </si>
  <si>
    <t>Умбетов М.А.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</si>
  <si>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</si>
  <si>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</si>
  <si>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</si>
  <si>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И.о. Заместителя Председателя Правления 
по корпоративному развитию и строительству</t>
  </si>
  <si>
    <t>Ибраимханов Д.Е.</t>
  </si>
  <si>
    <t>Приложение 1
к Правилам формирования тарифов</t>
  </si>
  <si>
    <t>форма 12</t>
  </si>
  <si>
    <t>Инвестиционная программа  субъекта естественной монополии</t>
  </si>
  <si>
    <t>Период Инвестиционной программы 2021-2025 годы</t>
  </si>
  <si>
    <t>ВСЕГО на 2021 год</t>
  </si>
  <si>
    <t>Реконструкция  ПС 110/10кВ №119А "Новозападная"</t>
  </si>
  <si>
    <t xml:space="preserve"> Второй этап работ на ПС №170А «Жас Канат» ("Турскиб")</t>
  </si>
  <si>
    <t>Реконструкция ПС 220/110/10кВ №7 АХБК</t>
  </si>
  <si>
    <t>Реконструкции ПС с заменой ОД КЗ 35-110кВ на элегазовые выключатели</t>
  </si>
  <si>
    <t>Реконструкции ПС с заменой масляных выключателей на вакуумные реклоузеры и элегазовые выключатели</t>
  </si>
  <si>
    <t>Реконструкции ПС с заменой выключателей ВМ и ВМГ на вакуумные выключатели (ретрофит)</t>
  </si>
  <si>
    <t>Разработка ПСД Строительство Захода-выхода ВЛ-110кВ №103А/104А на ПС "Коян-Коз"с реконструкцией и заменой проводов на композитный с заменой  опор</t>
  </si>
  <si>
    <t>Реконструкция КЛ-35 кВ от ПС№65А"Ремстройтехника" до опоры №2 ПС 36А "Мраморный завод"</t>
  </si>
  <si>
    <t>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</si>
  <si>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</si>
  <si>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</si>
  <si>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Прокладка КЛ-10 кВ "ПС-151А - ТП-1203</t>
  </si>
  <si>
    <t>Строительство 2 КЛ-10 кВ от разных секций ПС-119А на РП-183 с установкой в/в ячейки на ПС-119А и РП-183</t>
  </si>
  <si>
    <t>Перевод нагрузки с ф.9 ПС-127 на проектируемый РП со строительством 2 КЛ-10 кВ от ПС-171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</si>
  <si>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</si>
  <si>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</si>
  <si>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Перевод электрических сетей 6 кВ РП-42 на повышенное напряжение 10 кВ. Замена существующих КЛ</t>
  </si>
  <si>
    <t>Прокладка 2КЛ-10 кВ путем врезки в существующий КЛ-6 кВ «ф.36-1А – РП-41» до ТП-2391</t>
  </si>
  <si>
    <t>Перевод электрических сетей 6 кВ РП-48, РП-49 и ТП-001 на повышенное напряжение 10 кВ. Замена оборудования и прокладка новых КЛ-10 кВ</t>
  </si>
  <si>
    <t xml:space="preserve">Трансформаторы реконструируемых РП и ТП в зоне ПС 3А (168А) и ПС 6А </t>
  </si>
  <si>
    <t>Перевод части нагрузок с существующей ПС №4 на вновь построенную ПС110/10-10КВ "Алатау"</t>
  </si>
  <si>
    <t>Разработка ПСД Реконструкция ПС-220кВ №140А «Западная» с заменой автотрансформаторов</t>
  </si>
  <si>
    <t xml:space="preserve">Разработка ПСД Перевод нагрузки с существующей ПС 35/10 кВ «Кок-Озек» на вновь посторенную ПС 110/10 кВ «Кок-Озек» 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</si>
  <si>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</si>
  <si>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</si>
  <si>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 xml:space="preserve">Разработка ПСД "Перевод отрезка ВЛ-220кВ №2063/2073 в КЛ-220кВ от опоры №35 до ПС №160А "Ерменсай"  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</si>
  <si>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</si>
  <si>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</si>
  <si>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</si>
  <si>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 xml:space="preserve"> Перевод нагрузки с существующей ПС 35/10 кВ «Кок-Озек» на вновь посторенную ПС 110/10 кВ «Кок-Озек»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</si>
  <si>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</si>
  <si>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</si>
  <si>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Приобретение основных средств и НМА</t>
  </si>
  <si>
    <t>Инвестиционная программа на 2021 год</t>
  </si>
  <si>
    <t>Инвестиционная программа на 2022 год</t>
  </si>
  <si>
    <t>ВСЕГО на 2022 год</t>
  </si>
  <si>
    <t>Реконструкция ПС 110 кВ №46А "Шоссейная" с заменой трансформаторов на 2х63МВА с КРУН-10кВ</t>
  </si>
  <si>
    <t xml:space="preserve"> Строительство Захода-выхода ВЛ-110кВ №103А/104А на ПС "Коян-Коз"с реконструкцией и заменой проводов на композитный</t>
  </si>
  <si>
    <t>Реконструкция ПС-220кВ №140А «Западная» с заменой автотрансформаторов</t>
  </si>
  <si>
    <t>по Алматинской области</t>
  </si>
  <si>
    <t>"Перевод отрезка ВЛ-220кВ №2063/2073 от ПС №147А "Таугуль" до опоры №9 в КЛ-220кВ"</t>
  </si>
  <si>
    <t xml:space="preserve"> "Перевод отрезка ВЛ-220кВ №2063/2073 в КЛ-220кВ от опоры №35 до ПС №160А "Ерменсай"  </t>
  </si>
  <si>
    <t>Инвестиционная программа на 2023 год</t>
  </si>
  <si>
    <t>ВСЕГО на 2023 год</t>
  </si>
  <si>
    <t>Пусконаладочные работы на Реконструкция ПС-220/110/10кВ №7 АХБК</t>
  </si>
  <si>
    <t>Инвестиционная программа на 2024 год</t>
  </si>
  <si>
    <t>ВСЕГО на 2024 год</t>
  </si>
  <si>
    <t>Строительство ПС 110/10кВ "Шамалган"(Ушконыр)</t>
  </si>
  <si>
    <t>Разработка ПСД Реконструкция ВЛ-110кВ №137А ПС-110кВ №115А "Куртинская"- ПС-110кВ №114А "Междуреченская"</t>
  </si>
  <si>
    <t>Разработка ПСД Реконструкция ВЛ-110 кВ №138А, №129А,</t>
  </si>
  <si>
    <t>Разработка ПСД Реконструкция ВЛ-220 кВ №2113, №2433</t>
  </si>
  <si>
    <t>Инвестиционная программа на 2025 год</t>
  </si>
  <si>
    <t>ВСЕГО на 2025 год</t>
  </si>
  <si>
    <t xml:space="preserve"> Реконструкция ВЛ-110кВ №137А ПС-110кВ №115А "Куртинская"- ПС-110кВ №114А "Междуреченская"</t>
  </si>
  <si>
    <t>Реконструкция ВЛ-110 кВ №138А, №129А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</si>
  <si>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</si>
  <si>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</si>
  <si>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Разработка ПСД 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</si>
  <si>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Строительство двух ЛЭП-110 кВ ПС 220/110/10 кВ «Каскелен» - ПС 110/35/10 кВ № 94А «Северный Каскелен», с отпайкой к  ПС 110/10 кВ № 27А «Каскелен»</t>
  </si>
  <si>
    <t>Модернизация систем безопасности зданий и прилегающих к ним территорий (Манаса 24Б, Розыбакиева,6)</t>
  </si>
  <si>
    <t>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</si>
  <si>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</si>
  <si>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Разработка ПСД по реконструкции и мордернизации ЛЭП-6-10-0,4кВ в зоне Алматинской области</t>
  </si>
  <si>
    <t>Разработка ПСД по оптимизации протяженных сетей 6-10кВ с установкой в сеть "умных" выключателей</t>
  </si>
  <si>
    <t>Реконструкция ПС -110/10кВ №102И "Бескайнар"</t>
  </si>
  <si>
    <t>Корректировка ПСД Строительство ПС 110/10кВ "Шамалган"(Ушконыр)</t>
  </si>
  <si>
    <t>Реконструкция и мордернизация ЛЭП-6-10-0,4кВ в зоне Алматинской области</t>
  </si>
  <si>
    <t>Оптимизация протяженных сетей 6-10кВ с установкой в сеть "умных" выключателей</t>
  </si>
  <si>
    <t>Абылкасимов Н.А.</t>
  </si>
  <si>
    <t>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</si>
  <si>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</si>
  <si>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"Реконструкция ВЛ-110кВ №152А"</t>
  </si>
  <si>
    <t>Реконструкция ВЛ-110кВ №152А</t>
  </si>
  <si>
    <t>Первый Заместитель Председателя Правления - Главный инженер</t>
  </si>
  <si>
    <t>Сағындықов Б.Қ.</t>
  </si>
  <si>
    <t>шт</t>
  </si>
  <si>
    <t xml:space="preserve">Вводной выключатель ВЭ-110кВ Т-1 </t>
  </si>
  <si>
    <t>ЗРУ-10кВ</t>
  </si>
  <si>
    <t>1.1.</t>
  </si>
  <si>
    <t>1.2.</t>
  </si>
  <si>
    <t xml:space="preserve">ЗРУ-10кВ I-IV-секции </t>
  </si>
  <si>
    <t>Установка в помещении ЗРУ-10кВ ячейки КРУ-10кВ</t>
  </si>
  <si>
    <t xml:space="preserve">Ячейки КРУ-6кВ </t>
  </si>
  <si>
    <t xml:space="preserve">Установка и подключение токоограничивающих реакторов 6кВ типа РТСТСГ10 2х2500А </t>
  </si>
  <si>
    <t>компл.</t>
  </si>
  <si>
    <t xml:space="preserve">Дугогасящие реакторы 6кВ </t>
  </si>
  <si>
    <t>шт.
компл.</t>
  </si>
  <si>
    <t>55
6</t>
  </si>
  <si>
    <t>2.1.</t>
  </si>
  <si>
    <t>2.2.</t>
  </si>
  <si>
    <t>2.3.</t>
  </si>
  <si>
    <t>2.4.</t>
  </si>
  <si>
    <t>БМЗ</t>
  </si>
  <si>
    <t>Трансформаторы мощностью 63МВА</t>
  </si>
  <si>
    <t>КРУ-10кВ</t>
  </si>
  <si>
    <t xml:space="preserve">Трансформаторы мощностью  2х63 МВА </t>
  </si>
  <si>
    <t>3.1.</t>
  </si>
  <si>
    <t>ПСД</t>
  </si>
  <si>
    <t>Замена провода на композитный</t>
  </si>
  <si>
    <t>км</t>
  </si>
  <si>
    <t>5.1.</t>
  </si>
  <si>
    <t>КЛ</t>
  </si>
  <si>
    <t>КТП</t>
  </si>
  <si>
    <t>ТП</t>
  </si>
  <si>
    <t>км
шт</t>
  </si>
  <si>
    <t>57,361
11</t>
  </si>
  <si>
    <t>8.1.</t>
  </si>
  <si>
    <t>8.2.</t>
  </si>
  <si>
    <t>8.3.</t>
  </si>
  <si>
    <t>7.1.</t>
  </si>
  <si>
    <t>7.2.</t>
  </si>
  <si>
    <t>7.3.</t>
  </si>
  <si>
    <t>332,301
70</t>
  </si>
  <si>
    <t>6.1.</t>
  </si>
  <si>
    <t>6.2.</t>
  </si>
  <si>
    <t>6.3.</t>
  </si>
  <si>
    <t>КЛ-10кВ</t>
  </si>
  <si>
    <t>КТПБ-10/0,4</t>
  </si>
  <si>
    <t>км.
шт.
комппл.</t>
  </si>
  <si>
    <t>19,9
15
4</t>
  </si>
  <si>
    <t>11.1.</t>
  </si>
  <si>
    <t>11.2.</t>
  </si>
  <si>
    <t>11.3.</t>
  </si>
  <si>
    <t>12.1.</t>
  </si>
  <si>
    <t>12.2.</t>
  </si>
  <si>
    <t>км
компл.</t>
  </si>
  <si>
    <t>13,04
12</t>
  </si>
  <si>
    <t>ВЛ - 0,4кВ</t>
  </si>
  <si>
    <t>399,052
52</t>
  </si>
  <si>
    <t>9.1.</t>
  </si>
  <si>
    <t>9.2.</t>
  </si>
  <si>
    <t>Разработка ПСД Реконструкция ПС 220/110/35/10кВ №68И "Шелек"</t>
  </si>
  <si>
    <t>9.3.</t>
  </si>
  <si>
    <t>378,6087
122</t>
  </si>
  <si>
    <t>10.1.</t>
  </si>
  <si>
    <t>10.2.</t>
  </si>
  <si>
    <t>10.3.</t>
  </si>
  <si>
    <t>ТМ-630/10</t>
  </si>
  <si>
    <t>19.1.</t>
  </si>
  <si>
    <t>19.2.</t>
  </si>
  <si>
    <t>22,534
4</t>
  </si>
  <si>
    <t>ВЛ-10кВ</t>
  </si>
  <si>
    <t>ВЛ-0,4кВ</t>
  </si>
  <si>
    <t>РП-10кВ</t>
  </si>
  <si>
    <t>36,31
1</t>
  </si>
  <si>
    <t>36.1.</t>
  </si>
  <si>
    <t>36.2.</t>
  </si>
  <si>
    <t>36.3.</t>
  </si>
  <si>
    <t>36.4.</t>
  </si>
  <si>
    <t>3.2.</t>
  </si>
  <si>
    <t>3.3.</t>
  </si>
  <si>
    <t>3.4.</t>
  </si>
  <si>
    <t>37.1.</t>
  </si>
  <si>
    <t>37.2.</t>
  </si>
  <si>
    <t>шт
км</t>
  </si>
  <si>
    <t>1
3</t>
  </si>
  <si>
    <t>Ячейки в РП-183</t>
  </si>
  <si>
    <t xml:space="preserve">Ячейки на ПС-119А </t>
  </si>
  <si>
    <t>4
0,4</t>
  </si>
  <si>
    <t>Оперативно-информационныйкомплекс: ATI SCADA</t>
  </si>
  <si>
    <t>комплекс</t>
  </si>
  <si>
    <t>ТП-10/0,4кВ</t>
  </si>
  <si>
    <t>54
11</t>
  </si>
  <si>
    <t>26.1.</t>
  </si>
  <si>
    <t>26.2.</t>
  </si>
  <si>
    <t>139,4
1</t>
  </si>
  <si>
    <t>27.1.</t>
  </si>
  <si>
    <t>27.2.</t>
  </si>
  <si>
    <t>27.3.</t>
  </si>
  <si>
    <t>1.3.</t>
  </si>
  <si>
    <t>1.4.</t>
  </si>
  <si>
    <t>ОРУ-110кВ</t>
  </si>
  <si>
    <t>ТМ-10МВА</t>
  </si>
  <si>
    <t>АКБ</t>
  </si>
  <si>
    <t>шт
компл.</t>
  </si>
  <si>
    <t>2
2</t>
  </si>
  <si>
    <t>15.1.</t>
  </si>
  <si>
    <t>15.2.</t>
  </si>
  <si>
    <t>16
3</t>
  </si>
  <si>
    <t>ЛЭП-35кВ</t>
  </si>
  <si>
    <t>23.1.</t>
  </si>
  <si>
    <t>23.2.</t>
  </si>
  <si>
    <t>24.1.</t>
  </si>
  <si>
    <t>24.2.</t>
  </si>
  <si>
    <t>24.3.</t>
  </si>
  <si>
    <t>ПНР</t>
  </si>
  <si>
    <t>ТМ 25МВА</t>
  </si>
  <si>
    <t>ВЛ-110кВ</t>
  </si>
  <si>
    <t>2
0,5</t>
  </si>
  <si>
    <t>22.1.</t>
  </si>
  <si>
    <t>22.2.</t>
  </si>
  <si>
    <t>14,85
5</t>
  </si>
  <si>
    <t>24,3
19</t>
  </si>
  <si>
    <t>13.1.</t>
  </si>
  <si>
    <t>13.2.</t>
  </si>
  <si>
    <t>Ячейки с вакуумным выключателем</t>
  </si>
  <si>
    <t>12
3</t>
  </si>
  <si>
    <t>14.1.</t>
  </si>
  <si>
    <t>14.2.</t>
  </si>
  <si>
    <t>149
67,8</t>
  </si>
  <si>
    <t>работа</t>
  </si>
  <si>
    <t xml:space="preserve">ТМ </t>
  </si>
  <si>
    <t>271
31,3384</t>
  </si>
  <si>
    <t>КТПН</t>
  </si>
  <si>
    <t>СМР</t>
  </si>
  <si>
    <t>Реконструкция аккумуляторных батарей на подстанциях 35/110/220кВ</t>
  </si>
  <si>
    <t>Автоматизированная система коммерческого учета электроэнергии (АСКУЭ)  по г.Алматы</t>
  </si>
  <si>
    <t>ПУ</t>
  </si>
  <si>
    <t>Реконструкция диспетчерского центра ОДС, Манаса 24</t>
  </si>
  <si>
    <t>Автоматизированная система коммерческого учета электроэнергии (АСКУЭ)   по Алматинской области</t>
  </si>
  <si>
    <t>Реконструкция диспетчерского центра ЦДС, Розыбакиева 6</t>
  </si>
  <si>
    <t>Модернизацию существующей ИТ инфраструктуры АО «АЖК», внедрение СКС во всех офисах,  , дооснащение  «полки с дисками для дискового массива»  необходимого для расширения места под работу ИС и хранения информации,  закуп оборудования маршрутизации для передачи информации и отказоустойчивости между географически разнесенных сегментами кластера.</t>
  </si>
  <si>
    <t>14.3.</t>
  </si>
  <si>
    <t>34.1.</t>
  </si>
  <si>
    <t>28.1.</t>
  </si>
  <si>
    <t>28.2.</t>
  </si>
  <si>
    <t>28.3.</t>
  </si>
  <si>
    <t>18.1.</t>
  </si>
  <si>
    <t>18.2.</t>
  </si>
  <si>
    <t>18.3.</t>
  </si>
  <si>
    <t>29.3.</t>
  </si>
  <si>
    <t>17.1.</t>
  </si>
  <si>
    <t>17.2.</t>
  </si>
  <si>
    <t>23.3.</t>
  </si>
  <si>
    <t>И.о. Управляющего директора по капитальному строительству</t>
  </si>
  <si>
    <t>4.1.</t>
  </si>
  <si>
    <t>9.4.</t>
  </si>
  <si>
    <t>5.2.</t>
  </si>
  <si>
    <t>5.3.</t>
  </si>
  <si>
    <t>16.1.</t>
  </si>
  <si>
    <t>16.2.</t>
  </si>
  <si>
    <t>Прокладка новой КЛ-10кВ</t>
  </si>
  <si>
    <t xml:space="preserve">Замена КЛ-6кВ на 10кВ, протяженность трассы КЛ-10кВ </t>
  </si>
  <si>
    <t>комплект</t>
  </si>
  <si>
    <t>Замена КЛ-6кВ на КЛ-10кВ</t>
  </si>
  <si>
    <t xml:space="preserve">Установка дугогасящих реакторов 6кВ </t>
  </si>
  <si>
    <t xml:space="preserve">Установка ячеек 10кВ на ПС-119А </t>
  </si>
  <si>
    <t>Установка ячеек 10кВ в РП-183</t>
  </si>
  <si>
    <t>Строительство нового РП-10кВ</t>
  </si>
  <si>
    <t>Установка ячеек 10кВ на ПС 171А</t>
  </si>
  <si>
    <t>Прокладка новых КЛ-10кВ</t>
  </si>
  <si>
    <t xml:space="preserve">Замена силовых трансформаторов - 630/6 на 630/10 в РП 48 и в РП-49 </t>
  </si>
  <si>
    <t>Замена ВЛ-0,4 на ВЛИ-0,4кВ</t>
  </si>
  <si>
    <t>Замена ВЛ-10кВ на ВЛИ-10кВ</t>
  </si>
  <si>
    <t xml:space="preserve">Замена ВЛ-0,4 на ВЛИ-0,4кВ </t>
  </si>
  <si>
    <t>3
3</t>
  </si>
  <si>
    <t>компл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</si>
  <si>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</si>
  <si>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 xml:space="preserve">Перевод сетей 6 кВ на напряжение 10 кВ на ПС №6А, ПС №3А (ПС №168А). 2-ый этап (Приобретение и прокладка КЛ 10 кВ) </t>
  </si>
  <si>
    <t xml:space="preserve">Демонтажные работы на ТП </t>
  </si>
  <si>
    <t>Работы по монтажу оборудования на ТП</t>
  </si>
  <si>
    <t xml:space="preserve">Работы по замене трансформаторов </t>
  </si>
  <si>
    <t xml:space="preserve">Работы по монтажу шкафов ШУЭ </t>
  </si>
  <si>
    <t>Приобретение и прокладка КЛ-10кВ взамен существующей КЛ-6кВ</t>
  </si>
  <si>
    <t>11.4.</t>
  </si>
  <si>
    <t>Строительно-монтажные работы по переводу ВЛ-220 кВ в КЛ-220кВ</t>
  </si>
  <si>
    <t>Приобретение и монтаж подсистемы отображения информации (видеокубы обратной проекции 24 шт, контроллеры видеостены 1 шт, пульт управления видеокубами 1 шт)</t>
  </si>
  <si>
    <t>Приобретение и монтаж источников аудио и видео сигналов</t>
  </si>
  <si>
    <t>Приобретение и монтаж подсистемы бесперебойного питания</t>
  </si>
  <si>
    <t>Приобретение и монтаж подсистемы коммутации</t>
  </si>
  <si>
    <t>Приобретение и монтаж ЛЭП</t>
  </si>
  <si>
    <t>Выполнение комплекса работ по реконструкции ОРУ-110кВ с заменой маслянных выключателей на элегазовые, с монтажом релейной защиты и автоматики и организацией каналов связи СДТУ</t>
  </si>
  <si>
    <t>Выполнение комплекса работ по реконструкции ОРУ-220кВ с заменой маслянных выключателей на элегазовые с монтажом релейной защиты и автоматики и организацией каналов связи СДТУ</t>
  </si>
  <si>
    <t xml:space="preserve">Монтаж ячеек в РУ-6кВ </t>
  </si>
  <si>
    <t>Установка систем телемеханики и организации каналов связи на ПС области</t>
  </si>
  <si>
    <t>Установка систем телемеханики в РП города</t>
  </si>
  <si>
    <r>
      <t xml:space="preserve">Капитальный ремонт распределительных сетей и оборудования: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ремонт оборудования ПС-35 кВ и выше, ремонт ЛЭП -35 кВ и выше, ремонт ВЛ-6-10 кВ, ремонт ВЛ-0,4кВ, ремонт КЛ-10 кВ, ремонт КЛ-0,4 кВ, ремонт оборудования ТП, ремонт средств связи, ремонт релейной защиты и автоматики, замена электроизмерительных приборов, ремонт оргтехники.</t>
    </r>
  </si>
  <si>
    <t>Автоматизированная система коммерческого учета электроэнергии ПС областных РЭС и РП города, и расширение существующих систем диспетчеризации с установкой систем телемеханики и связи в ЖРЭС, ТРЭС АО «АЖК</t>
  </si>
  <si>
    <t>шт.</t>
  </si>
  <si>
    <t>Увеличение уставного капитала</t>
  </si>
  <si>
    <t>19</t>
  </si>
  <si>
    <t>21</t>
  </si>
  <si>
    <t>14.1</t>
  </si>
  <si>
    <t>14.2</t>
  </si>
  <si>
    <t>14.3</t>
  </si>
  <si>
    <t>22.1</t>
  </si>
  <si>
    <t>комплект
шт</t>
  </si>
  <si>
    <t xml:space="preserve">Видеокамера TR-D3223WDZIR3 Внутренняя купольная 2Мп вариофокальная IP-камера с мотор-зумом и ИК-подсветкой. </t>
  </si>
  <si>
    <t>Видеокамера Компактная уличная 2Мп вариофокальная IP-камера с мотор-зумом. Матрица 1/2.8" Sony STARVIS CMOS 2Мп, чувствительность: 0.003Лк (F1.6) / 0Лк (ИК вкл.), разрешение FullHD(1920x1080) 25 к/с, кодек H.265, вариофокальный моторизированный объектив 5-50мм, режим "день/ночь" (механический ИК-фильтр), real WDR (120 dB), 3D-DNR, ROI, Defog, двусторонний аудиоканал (1вход/1выход, встроенный микрофон), встроенный видеоархив (Edge Storage) - MicroSD до 128 Гб, тревожные вход/выход, питание 12В DC или PoE (802.3af), -40°C ... +60°C, IP67, ИК-подсветка до 70 м. Поддержка TRASSIR CLOUD.</t>
  </si>
  <si>
    <t>Жесткий диск Seagate SkyHawk, 10000 GB HDD SATA ST10000VE0008, 7200rpm, 256MB cache, SATA 6 Gb/s</t>
  </si>
  <si>
    <t xml:space="preserve">Программное обеспечение ОРИОН ПРО" ИСП.127 </t>
  </si>
  <si>
    <t>Системный блок Core i5-9400F-2.9GHz/H310/RAM 8GB/SSD 240GB/HDD 1000GB/GT1030-2GB/ DVD/400W. Монитор Samsung S24F350FHI LCD 23.5" 1920x1080, PLS (LED), 4ms, 250 cd/m2, 1000:1, HDMI/D-Sub Клавиатура и мышь, USB, Ritmix RKC-105W KeyBoard + mouse, wireless, 114 keys, rus/lat, black</t>
  </si>
  <si>
    <t xml:space="preserve">Преобразователь интерфейса  С2000-ETHERNET </t>
  </si>
  <si>
    <t>TRASSIR NeuroStation Pro - Сетевой видеорегистратор для IP-видеокамер (128 канальный) под управлением TRASSIR OS (Linux) с поддержкой видеоналитики (приобретается отдельно): Face Recognition, AutoTRASSIR, Neuro Detector, Crowd Detector, Direction Detector, Wear Detector, Hardhat Detector, Neuro Counter, Queue Detector, Staff Tracker, Heat Map on Map. Подробное описание модулей смотрите в разделе ПО TRASSIR. Поддержка Offload-аналитики (приём и обработка изображений передаваемых с других серверов TRASSIR). Регистрация, воспроизведение до 128 IP-видеокамер любого поддерживаемого производителя (лицензии для подключения IP-видеокамер приобретаются отдельно), при наличии DualStream. Установка до 8-х HDD 3.5. Крепление в 19 стойку, 4U. Габариты 482х530х177 мм</t>
  </si>
  <si>
    <t>TRASSIR UltraStation 36 - Сетевые видеорегистраторы под управлением (256 канальный) TRASSIR OS (Linux) для систем IP видеонаблюдения (NVR) повышенной мощности и надежности, поддержка видеоаналитики TRASSIR. Запись до 256 каналов, воспроизведение и отображение до 128 (25 к/с на канал, любое разрешение, суммарный битрейт 700 Мбит/сек). Лицензии для подключения камер приобретаются отдельно. Подключение до 2-х мониторов (2 независимых видеовыхода: 1xVGA, 1xDVI/HDMI). Горячая замена (HotSwap), работают в режиме массива RAID 5. TRASSIR Failover в подарок. Подключение дополнительной дисковой полки через SAS. 2 сетевых адаптера 1Гбит. Поддерживается (приобретается отдельно): AutoTRASSIR, FaceRecognition, TRASSIR SIMT (TRASSIR ActiveSearch+, TRASSIR ActiveDome+), TRASSIR PeopleCounter, TRASSIR ActivePOS, Бизнес-аналитика и др. Быстрая загрузка и готовность к работе. 19 Rack Mount 4U (437х178х660 мм), Redundant PSU AC220B (блок питания с двойным резервированием). 36 HDD в комплекте</t>
  </si>
  <si>
    <t>Управляемый коммутатор (24 канальный POE SWICH) TRASSIR 2 уровня с 24 PoE портами ( 24х10/100 Mbps PoE Ports,2х1000 Base-X,2х 10/100/1000 Base-T), стандарты IEEE802.3af, IEEE802.3at, Hi-PoE, управление через web-интерфейс, PoE до 250 метров,PoE бюджет 360 Вт, грозозащита</t>
  </si>
  <si>
    <t>Управляемый коммутатор (16 канальный POE SWICH) TRASSIR 2 уровня с 16 PoE портами ( 16х10/100 Mbps PoE Ports,2х1000 Base-X,2х 10/100/1000 Base-T), стандарты IEEE802.3af, IEEE802.3at, Hi-PoE, управление через web-интерфейс, PoE до 250 метров, PoE бюджет 240 Вт, грозозащита</t>
  </si>
  <si>
    <t>TRASSIR MiniClient (видеорегистратор 32 канальный) - Удаленное рабочее место TRASSIR OS (Linux). Отображение и воспроизведение до 32-х каналов видео/аудио (при наличии DualStream). Подключение к неограниченному количеству серверов TRASSIR. Резервирование (запись) до 32-х каналов TRASSIR NetSync с других серверов TRASSIR (приобретаются отдельно). Поддержка 1 x HDD/SSD 3.5 любой емкости (HDD нет в комплекте), для записи архива с удаленного сервера TRASSIR. Все возможности TRASSIR: удаленное управление модулями, разграничение прав доступа, настройка (при наличии прав). Поддержка технологий TRASSIR MultiStream, MultiStor II (просмотр видео на медленных соединениях и 3G). 2 независимых видеовыхода для мониторов: 1 x HDMI, 1 x VGA выходы. Экспорт архива, USB 3.0. Габариты 300x44,5x191,8 мм</t>
  </si>
  <si>
    <t>TRASSIR NetSync - Профессиональное программное обеспечение для синхронизации архива 1-го любого видеоканала с другого сервера TRASSIR (через сеть, используется для повышения надежности, резервирования или дублирования архивов в распределенных системах). Поддержка синхронизации архива основного и/или дополнительного потоков видеоканала. Синхронизируется весь архив или архив по тревожным событиями. Постоянно (по доступности канала связи) или по расписанию</t>
  </si>
  <si>
    <t>Программное обеспечение для турникета TRASSIR Face Sigur - Функционал интеграции со СКУД «Sigur» возможность использования распознавания лиц для прохода, а так же возможность использования двухфакторной авторизации лицо+карта доступа. Лицензия на 1 канал распознавания лиц + 1 точку прохода (дверь, шлагбаум, турникет)</t>
  </si>
  <si>
    <t xml:space="preserve">AutoTRASSIR до 30 км\ч на 1 USB-ключ TRASSIR (Программное обеспечение для распознавания авто номеров) 4 канала распознавания </t>
  </si>
  <si>
    <t xml:space="preserve">TRASSIR Sigur - интеграция с системы контроля и управления доступом «Sigur»  </t>
  </si>
  <si>
    <t>TRASSIR Neuro Detector-16 -пакет лицензий TRASSIR Neuro Detector для обработки 16 каналов видео</t>
  </si>
  <si>
    <t>Монитор LG 22MK430H-B</t>
  </si>
  <si>
    <t>LED телевизор LG 43UM7100PLB</t>
  </si>
  <si>
    <t>Шлагбаум BFT 4,2 м</t>
  </si>
  <si>
    <t>Сетевой контроллер «Sigur E900U» (для открытия и закрытия турникетов)</t>
  </si>
  <si>
    <t xml:space="preserve">MATRIX-II EH серый считыватель (карточки) EM MARINE И HID </t>
  </si>
  <si>
    <t>Устройство удаленного мониторинга датчиков NetPing IO v2</t>
  </si>
  <si>
    <t>Турникет PERCo-TTR-04.1G с планкой турникета PERCo-AS-04</t>
  </si>
  <si>
    <t>GSN ACS 101 Комплект радиосигнализации 200 м, приемник, 2 передатчика (Блок дистанционного управления)</t>
  </si>
  <si>
    <t xml:space="preserve">С 2000-USB Преобразователь интерфейса </t>
  </si>
  <si>
    <t>Оптическая муфта А-Оптик АО-10016-48S</t>
  </si>
  <si>
    <t xml:space="preserve">Коммутатор Mikrotik CRS328-4C-20S-4S+RM </t>
  </si>
  <si>
    <t>С2000-KДЛ Контроллер двухпроводной линии связи (для адресных систем).</t>
  </si>
  <si>
    <t>Релейный сигнально-пусковой блок с управлением по интерфейсу модели С2000-СП1 исполнение 01</t>
  </si>
  <si>
    <t>SIHD 1205-01B Блок питания 12В, 3А, имп., под АКБ 7А/ч.</t>
  </si>
  <si>
    <t>ДИП-34А-03 Извещатель пожарный дымовой оптико-электронный</t>
  </si>
  <si>
    <t>ИПР 513-3АМ Извещатель пожарный ручной адресный</t>
  </si>
  <si>
    <t>Прибор управления оповещением модели Рокот-2</t>
  </si>
  <si>
    <t>Приобретение основных средств и нематериальных активов</t>
  </si>
  <si>
    <t>Компьютеры 192 шт</t>
  </si>
  <si>
    <t>Цифровая камера "Экшн камера", 26 шт</t>
  </si>
  <si>
    <t>Мост измерительный HFJS-8103C, 3 шт</t>
  </si>
  <si>
    <t>Измеритель коэффициента трансформации СА-540, 1шт</t>
  </si>
  <si>
    <t>Микроометр, 10 шт</t>
  </si>
  <si>
    <t>Лицензии Microsoft Visio 32шт</t>
  </si>
  <si>
    <t>Лицензии Microsoft Project proffessional 6 шт</t>
  </si>
  <si>
    <t>Лицензии программного обеспечения CorelDRAW-19шт</t>
  </si>
  <si>
    <t>14.</t>
  </si>
  <si>
    <t>30
696</t>
  </si>
  <si>
    <t xml:space="preserve">Монтаж шкафа УСПД Sigmeco </t>
  </si>
  <si>
    <t>Монтаж  приборов учета</t>
  </si>
  <si>
    <t>Монтаж  преобразователя интерфейса ПР-3</t>
  </si>
  <si>
    <t xml:space="preserve">Монтаж  трансформаторов тока ТОЛ </t>
  </si>
  <si>
    <t>Монтаж трансформатора тока ТШЛ</t>
  </si>
  <si>
    <t>Монтаж  модуля ТС Satec 12Dior-DRC</t>
  </si>
  <si>
    <t>Монтаж  измерительного преобразователя Satec EМ133-5-50HZ-H-ACDC-870</t>
  </si>
  <si>
    <t xml:space="preserve">Монтаж шкафа телемеханики ТМ Sigmeco </t>
  </si>
  <si>
    <t>Монтаж трансформатора тока ТПОЛ</t>
  </si>
  <si>
    <t>20.1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</si>
  <si>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</si>
  <si>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</si>
  <si>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</si>
  <si>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</si>
  <si>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</si>
  <si>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</si>
  <si>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</si>
  <si>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</si>
  <si>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</si>
  <si>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</si>
  <si>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</si>
  <si>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</si>
  <si>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</si>
  <si>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</si>
  <si>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</si>
  <si>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</si>
  <si>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</si>
  <si>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</si>
  <si>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</si>
  <si>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</si>
  <si>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</si>
  <si>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</si>
  <si>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</si>
  <si>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</si>
  <si>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</si>
  <si>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</si>
  <si>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</si>
  <si>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</si>
  <si>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</si>
  <si>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</si>
  <si>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</si>
  <si>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</si>
  <si>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22.2</t>
  </si>
  <si>
    <t>22.3</t>
  </si>
  <si>
    <t>22.4</t>
  </si>
  <si>
    <t>22.5</t>
  </si>
  <si>
    <t>22.6</t>
  </si>
  <si>
    <t>22.7</t>
  </si>
  <si>
    <t>22.8</t>
  </si>
  <si>
    <t>14.4</t>
  </si>
  <si>
    <t>14.5</t>
  </si>
  <si>
    <t>14.6</t>
  </si>
  <si>
    <t>14.7</t>
  </si>
  <si>
    <t>14.8</t>
  </si>
  <si>
    <t>14.9</t>
  </si>
  <si>
    <t>15</t>
  </si>
  <si>
    <t>16</t>
  </si>
  <si>
    <t>17</t>
  </si>
  <si>
    <t>18</t>
  </si>
  <si>
    <t>Информация субъекта естественной монополии</t>
  </si>
  <si>
    <t>о ходе исполнения субъектом инвестиционной программы за 1 квартал 2023 года</t>
  </si>
  <si>
    <t>Количество в натуральных показателях</t>
  </si>
  <si>
    <t>Информация о реализации инвестиционной программы (проекта) в разрезе источников финансирования, тыс. тенге</t>
  </si>
  <si>
    <t>план</t>
  </si>
  <si>
    <t>факт</t>
  </si>
  <si>
    <t>Сумма инвестиционной программы (проекты), тыс.тенге (без НДС)</t>
  </si>
  <si>
    <t>Собственные средства</t>
  </si>
  <si>
    <t>Заемные средства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</si>
</sst>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2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" fillId="0" borderId="0">
      <alignment horizontal="left" vertical="top"/>
    </xf>
    <xf numFmtId="0" fontId="13" fillId="0" borderId="0"/>
    <xf numFmtId="0" fontId="8" fillId="0" borderId="0"/>
    <xf numFmtId="0" fontId="2" fillId="0" borderId="0"/>
    <xf numFmtId="0" fontId="14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11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3" fillId="0" borderId="0" xfId="0" applyNumberFormat="1" applyFont="1" applyFill="1" applyAlignment="1"/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/>
    <xf numFmtId="164" fontId="3" fillId="0" borderId="1" xfId="1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/>
    <xf numFmtId="0" fontId="1" fillId="4" borderId="0" xfId="0" applyFont="1" applyFill="1" applyAlignment="1"/>
    <xf numFmtId="49" fontId="1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49" fontId="3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/>
    <xf numFmtId="0" fontId="3" fillId="5" borderId="0" xfId="0" applyFont="1" applyFill="1" applyAlignment="1"/>
    <xf numFmtId="49" fontId="1" fillId="0" borderId="3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29" xfId="1" applyNumberFormat="1" applyFont="1" applyFill="1" applyBorder="1" applyAlignment="1" applyProtection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56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164" fontId="3" fillId="4" borderId="13" xfId="1" applyNumberFormat="1" applyFont="1" applyFill="1" applyBorder="1" applyAlignment="1" applyProtection="1">
      <alignment horizontal="center" vertical="center" wrapText="1"/>
    </xf>
    <xf numFmtId="164" fontId="3" fillId="4" borderId="17" xfId="1" applyNumberFormat="1" applyFont="1" applyFill="1" applyBorder="1" applyAlignment="1" applyProtection="1">
      <alignment horizontal="center" vertical="center" wrapText="1"/>
    </xf>
    <xf numFmtId="164" fontId="3" fillId="4" borderId="14" xfId="1" applyNumberFormat="1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horizontal="right" vertical="center" wrapText="1"/>
    </xf>
    <xf numFmtId="3" fontId="1" fillId="0" borderId="3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right" vertical="center" wrapText="1"/>
    </xf>
    <xf numFmtId="164" fontId="3" fillId="0" borderId="18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3" fontId="1" fillId="0" borderId="62" xfId="0" applyNumberFormat="1" applyFont="1" applyFill="1" applyBorder="1" applyAlignment="1">
      <alignment horizontal="center" vertical="center"/>
    </xf>
    <xf numFmtId="164" fontId="3" fillId="0" borderId="52" xfId="1" applyNumberFormat="1" applyFont="1" applyFill="1" applyBorder="1" applyAlignment="1" applyProtection="1">
      <alignment horizontal="right" vertical="center" wrapText="1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18" xfId="0" applyNumberFormat="1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166" fontId="3" fillId="0" borderId="49" xfId="0" applyNumberFormat="1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64" fontId="1" fillId="0" borderId="27" xfId="1" applyNumberFormat="1" applyFont="1" applyFill="1" applyBorder="1" applyAlignment="1" applyProtection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3" fillId="0" borderId="5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4" borderId="5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3" fontId="1" fillId="4" borderId="13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164" fontId="3" fillId="0" borderId="21" xfId="1" applyNumberFormat="1" applyFont="1" applyFill="1" applyBorder="1" applyAlignment="1" applyProtection="1">
      <alignment horizontal="right" vertical="center" wrapText="1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/>
    </xf>
    <xf numFmtId="164" fontId="1" fillId="0" borderId="60" xfId="1" applyNumberFormat="1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left"/>
    </xf>
    <xf numFmtId="0" fontId="3" fillId="4" borderId="9" xfId="0" applyFont="1" applyFill="1" applyBorder="1" applyAlignment="1"/>
    <xf numFmtId="0" fontId="3" fillId="4" borderId="47" xfId="0" applyFont="1" applyFill="1" applyBorder="1" applyAlignment="1"/>
    <xf numFmtId="0" fontId="6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3" fillId="4" borderId="50" xfId="0" applyFont="1" applyFill="1" applyBorder="1" applyAlignment="1"/>
    <xf numFmtId="0" fontId="6" fillId="4" borderId="11" xfId="0" applyFont="1" applyFill="1" applyBorder="1" applyAlignment="1">
      <alignment horizontal="left"/>
    </xf>
    <xf numFmtId="0" fontId="3" fillId="4" borderId="11" xfId="0" applyFont="1" applyFill="1" applyBorder="1" applyAlignment="1"/>
    <xf numFmtId="0" fontId="3" fillId="4" borderId="54" xfId="0" applyFont="1" applyFill="1" applyBorder="1" applyAlignment="1"/>
    <xf numFmtId="49" fontId="3" fillId="0" borderId="39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 applyProtection="1">
      <alignment horizontal="right" vertical="center" wrapText="1"/>
    </xf>
    <xf numFmtId="3" fontId="1" fillId="0" borderId="36" xfId="0" applyNumberFormat="1" applyFont="1" applyFill="1" applyBorder="1" applyAlignment="1">
      <alignment horizontal="center" vertical="center"/>
    </xf>
    <xf numFmtId="164" fontId="3" fillId="4" borderId="9" xfId="1" applyNumberFormat="1" applyFont="1" applyFill="1" applyBorder="1" applyAlignment="1" applyProtection="1">
      <alignment horizontal="center" vertical="center" wrapText="1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164" fontId="3" fillId="4" borderId="11" xfId="1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 applyProtection="1">
      <alignment horizontal="left" vertical="center" wrapText="1"/>
    </xf>
    <xf numFmtId="0" fontId="3" fillId="0" borderId="53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64" fontId="3" fillId="0" borderId="26" xfId="1" applyNumberFormat="1" applyFont="1" applyFill="1" applyBorder="1" applyAlignment="1" applyProtection="1">
      <alignment horizontal="right" vertical="center" wrapText="1"/>
    </xf>
    <xf numFmtId="164" fontId="3" fillId="0" borderId="29" xfId="1" applyNumberFormat="1" applyFont="1" applyFill="1" applyBorder="1" applyAlignment="1" applyProtection="1">
      <alignment horizontal="right" vertical="center" wrapText="1"/>
    </xf>
    <xf numFmtId="164" fontId="3" fillId="0" borderId="62" xfId="1" applyNumberFormat="1" applyFont="1" applyFill="1" applyBorder="1" applyAlignment="1" applyProtection="1">
      <alignment horizontal="right" vertical="center" wrapText="1"/>
    </xf>
    <xf numFmtId="164" fontId="3" fillId="0" borderId="27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66" xfId="0" applyFont="1" applyFill="1" applyBorder="1" applyAlignment="1" applyProtection="1">
      <alignment horizontal="left" vertical="center" wrapText="1"/>
    </xf>
    <xf numFmtId="0" fontId="3" fillId="0" borderId="56" xfId="0" applyFont="1" applyFill="1" applyBorder="1" applyAlignment="1" applyProtection="1">
      <alignment horizontal="left" vertical="center" wrapText="1"/>
    </xf>
    <xf numFmtId="0" fontId="1" fillId="0" borderId="57" xfId="0" applyFont="1" applyFill="1" applyBorder="1" applyAlignment="1" applyProtection="1">
      <alignment horizontal="left" vertical="center" wrapText="1"/>
    </xf>
    <xf numFmtId="0" fontId="1" fillId="4" borderId="42" xfId="0" applyFont="1" applyFill="1" applyBorder="1" applyAlignment="1" applyProtection="1">
      <alignment horizontal="left" vertical="center" wrapText="1"/>
    </xf>
    <xf numFmtId="0" fontId="3" fillId="4" borderId="44" xfId="0" applyFont="1" applyFill="1" applyBorder="1" applyAlignment="1" applyProtection="1">
      <alignment horizontal="left" vertical="center" wrapText="1"/>
    </xf>
    <xf numFmtId="0" fontId="3" fillId="4" borderId="43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left" vertical="center" wrapText="1"/>
    </xf>
    <xf numFmtId="0" fontId="1" fillId="0" borderId="67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164" fontId="3" fillId="0" borderId="30" xfId="1" applyNumberFormat="1" applyFont="1" applyFill="1" applyBorder="1" applyAlignment="1" applyProtection="1">
      <alignment horizontal="center" vertical="center" wrapText="1"/>
    </xf>
    <xf numFmtId="164" fontId="3" fillId="0" borderId="34" xfId="1" applyNumberFormat="1" applyFont="1" applyFill="1" applyBorder="1" applyAlignment="1" applyProtection="1">
      <alignment horizontal="center" vertical="center" wrapText="1"/>
    </xf>
    <xf numFmtId="3" fontId="1" fillId="0" borderId="36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64" fontId="3" fillId="0" borderId="4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164" fontId="3" fillId="4" borderId="9" xfId="1" applyNumberFormat="1" applyFont="1" applyFill="1" applyBorder="1" applyAlignment="1" applyProtection="1">
      <alignment horizontal="center" vertical="center" wrapText="1"/>
    </xf>
    <xf numFmtId="164" fontId="3" fillId="4" borderId="1" xfId="1" applyNumberFormat="1" applyFont="1" applyFill="1" applyBorder="1" applyAlignment="1" applyProtection="1">
      <alignment horizontal="center" vertical="center" wrapText="1"/>
    </xf>
    <xf numFmtId="164" fontId="3" fillId="4" borderId="11" xfId="1" applyNumberFormat="1" applyFont="1" applyFill="1" applyBorder="1" applyAlignment="1" applyProtection="1">
      <alignment horizontal="center" vertical="center" wrapText="1"/>
    </xf>
    <xf numFmtId="3" fontId="1" fillId="4" borderId="36" xfId="0" applyNumberFormat="1" applyFont="1" applyFill="1" applyBorder="1" applyAlignment="1">
      <alignment horizontal="center" vertical="center"/>
    </xf>
    <xf numFmtId="3" fontId="1" fillId="4" borderId="22" xfId="0" applyNumberFormat="1" applyFont="1" applyFill="1" applyBorder="1" applyAlignment="1">
      <alignment horizontal="center" vertical="center"/>
    </xf>
    <xf numFmtId="3" fontId="1" fillId="4" borderId="3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164" fontId="3" fillId="4" borderId="42" xfId="1" applyNumberFormat="1" applyFont="1" applyFill="1" applyBorder="1" applyAlignment="1" applyProtection="1">
      <alignment horizontal="center" vertical="center" wrapText="1"/>
    </xf>
    <xf numFmtId="164" fontId="3" fillId="4" borderId="44" xfId="1" applyNumberFormat="1" applyFont="1" applyFill="1" applyBorder="1" applyAlignment="1" applyProtection="1">
      <alignment horizontal="center" vertical="center" wrapText="1"/>
    </xf>
    <xf numFmtId="164" fontId="3" fillId="4" borderId="43" xfId="1" applyNumberFormat="1" applyFont="1" applyFill="1" applyBorder="1" applyAlignment="1" applyProtection="1">
      <alignment horizontal="center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/>
    <xf numFmtId="3" fontId="1" fillId="0" borderId="63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48" xfId="0" applyNumberFormat="1" applyFont="1" applyFill="1" applyBorder="1" applyAlignment="1">
      <alignment horizontal="center" vertical="center"/>
    </xf>
    <xf numFmtId="3" fontId="3" fillId="0" borderId="30" xfId="2" applyNumberFormat="1" applyFont="1" applyFill="1" applyBorder="1" applyAlignment="1" applyProtection="1">
      <alignment horizontal="center" vertical="center" wrapText="1"/>
    </xf>
    <xf numFmtId="3" fontId="3" fillId="0" borderId="3" xfId="2" applyNumberFormat="1" applyFont="1" applyFill="1" applyBorder="1" applyAlignment="1" applyProtection="1">
      <alignment horizontal="center" vertical="center" wrapText="1"/>
    </xf>
    <xf numFmtId="3" fontId="1" fillId="4" borderId="48" xfId="0" applyNumberFormat="1" applyFont="1" applyFill="1" applyBorder="1" applyAlignment="1">
      <alignment horizontal="center" vertical="center"/>
    </xf>
    <xf numFmtId="3" fontId="1" fillId="4" borderId="49" xfId="0" applyNumberFormat="1" applyFont="1" applyFill="1" applyBorder="1" applyAlignment="1">
      <alignment horizontal="center" vertical="center"/>
    </xf>
    <xf numFmtId="3" fontId="1" fillId="4" borderId="55" xfId="0" applyNumberFormat="1" applyFont="1" applyFill="1" applyBorder="1" applyAlignment="1">
      <alignment horizontal="center" vertical="center"/>
    </xf>
    <xf numFmtId="164" fontId="3" fillId="4" borderId="28" xfId="1" applyNumberFormat="1" applyFont="1" applyFill="1" applyBorder="1" applyAlignment="1" applyProtection="1">
      <alignment horizontal="center" vertical="center" wrapText="1"/>
    </xf>
    <xf numFmtId="164" fontId="3" fillId="4" borderId="24" xfId="1" applyNumberFormat="1" applyFont="1" applyFill="1" applyBorder="1" applyAlignment="1" applyProtection="1">
      <alignment horizontal="center" vertical="center" wrapText="1"/>
    </xf>
    <xf numFmtId="164" fontId="3" fillId="4" borderId="32" xfId="1" applyNumberFormat="1" applyFont="1" applyFill="1" applyBorder="1" applyAlignment="1" applyProtection="1">
      <alignment horizontal="center" vertical="center" wrapTex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35" xfId="1" applyNumberFormat="1" applyFont="1" applyFill="1" applyBorder="1" applyAlignment="1" applyProtection="1">
      <alignment horizontal="center" vertical="center" wrapText="1"/>
    </xf>
    <xf numFmtId="164" fontId="3" fillId="0" borderId="21" xfId="1" applyNumberFormat="1" applyFont="1" applyFill="1" applyBorder="1" applyAlignment="1" applyProtection="1">
      <alignment horizontal="center" vertical="center" wrapText="1"/>
    </xf>
  </cellXfs>
  <cellStyles count="19">
    <cellStyle name="S4" xfId="7"/>
    <cellStyle name="Обычный" xfId="0" builtinId="0"/>
    <cellStyle name="Обычный 2" xfId="4"/>
    <cellStyle name="Обычный 3" xfId="8"/>
    <cellStyle name="Обычный 3 2" xfId="1"/>
    <cellStyle name="Обычный 3 2 2 2 2" xfId="9"/>
    <cellStyle name="Обычный 3 2 2 5" xfId="10"/>
    <cellStyle name="Обычный 4" xfId="11"/>
    <cellStyle name="Обычный 58" xfId="12"/>
    <cellStyle name="Обычный 59" xfId="13"/>
    <cellStyle name="Процентный 2" xfId="16"/>
    <cellStyle name="Финансовый 2" xfId="5"/>
    <cellStyle name="Финансовый 2 10 4" xfId="3"/>
    <cellStyle name="Финансовый 2 2" xfId="17"/>
    <cellStyle name="Финансовый 2 3" xfId="6"/>
    <cellStyle name="Финансовый 2 4" xfId="18"/>
    <cellStyle name="Финансовый 3" xfId="2"/>
    <cellStyle name="Финансовый 4" xfId="14"/>
    <cellStyle name="Финансовый 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1"/>
  <sheetViews>
    <sheetView view="pageBreakPreview" topLeftCell="A310" zoomScale="60" zoomScaleNormal="100" workbookViewId="0">
      <selection activeCell="A310" sqref="A1:XFD1048576"/>
    </sheetView>
  </sheetViews>
  <sheetFormatPr defaultRowHeight="18.75" outlineLevelRow="1" x14ac:dyDescent="0.3"/>
  <cols>
    <col min="1" max="1" width="10.28515625" style="12" customWidth="1"/>
    <col min="2" max="2" width="74.140625" style="3" customWidth="1"/>
    <col min="3" max="4" width="17.28515625" style="2" customWidth="1"/>
    <col min="5" max="5" width="17.85546875" style="1" customWidth="1"/>
    <col min="6" max="9" width="20" style="1" customWidth="1"/>
    <col min="10" max="10" width="15.85546875" style="1" customWidth="1"/>
    <col min="11" max="11" width="15.28515625" style="1" customWidth="1"/>
    <col min="12" max="256" width="9.140625" style="1"/>
    <col min="257" max="257" width="8.42578125" style="1" customWidth="1"/>
    <col min="258" max="258" width="62.5703125" style="1" customWidth="1"/>
    <col min="259" max="259" width="21" style="1" customWidth="1"/>
    <col min="260" max="260" width="15.42578125" style="1" customWidth="1"/>
    <col min="261" max="261" width="18.28515625" style="1" customWidth="1"/>
    <col min="262" max="265" width="16.5703125" style="1" customWidth="1"/>
    <col min="266" max="266" width="15.85546875" style="1" customWidth="1"/>
    <col min="267" max="267" width="11.28515625" style="1" customWidth="1"/>
    <col min="268" max="512" width="9.140625" style="1"/>
    <col min="513" max="513" width="8.42578125" style="1" customWidth="1"/>
    <col min="514" max="514" width="62.5703125" style="1" customWidth="1"/>
    <col min="515" max="515" width="21" style="1" customWidth="1"/>
    <col min="516" max="516" width="15.42578125" style="1" customWidth="1"/>
    <col min="517" max="517" width="18.28515625" style="1" customWidth="1"/>
    <col min="518" max="521" width="16.5703125" style="1" customWidth="1"/>
    <col min="522" max="522" width="15.85546875" style="1" customWidth="1"/>
    <col min="523" max="523" width="11.28515625" style="1" customWidth="1"/>
    <col min="524" max="768" width="9.140625" style="1"/>
    <col min="769" max="769" width="8.42578125" style="1" customWidth="1"/>
    <col min="770" max="770" width="62.5703125" style="1" customWidth="1"/>
    <col min="771" max="771" width="21" style="1" customWidth="1"/>
    <col min="772" max="772" width="15.42578125" style="1" customWidth="1"/>
    <col min="773" max="773" width="18.28515625" style="1" customWidth="1"/>
    <col min="774" max="777" width="16.5703125" style="1" customWidth="1"/>
    <col min="778" max="778" width="15.85546875" style="1" customWidth="1"/>
    <col min="779" max="779" width="11.28515625" style="1" customWidth="1"/>
    <col min="780" max="1024" width="9.140625" style="1"/>
    <col min="1025" max="1025" width="8.42578125" style="1" customWidth="1"/>
    <col min="1026" max="1026" width="62.5703125" style="1" customWidth="1"/>
    <col min="1027" max="1027" width="21" style="1" customWidth="1"/>
    <col min="1028" max="1028" width="15.42578125" style="1" customWidth="1"/>
    <col min="1029" max="1029" width="18.28515625" style="1" customWidth="1"/>
    <col min="1030" max="1033" width="16.5703125" style="1" customWidth="1"/>
    <col min="1034" max="1034" width="15.85546875" style="1" customWidth="1"/>
    <col min="1035" max="1035" width="11.28515625" style="1" customWidth="1"/>
    <col min="1036" max="1280" width="9.140625" style="1"/>
    <col min="1281" max="1281" width="8.42578125" style="1" customWidth="1"/>
    <col min="1282" max="1282" width="62.5703125" style="1" customWidth="1"/>
    <col min="1283" max="1283" width="21" style="1" customWidth="1"/>
    <col min="1284" max="1284" width="15.42578125" style="1" customWidth="1"/>
    <col min="1285" max="1285" width="18.28515625" style="1" customWidth="1"/>
    <col min="1286" max="1289" width="16.5703125" style="1" customWidth="1"/>
    <col min="1290" max="1290" width="15.85546875" style="1" customWidth="1"/>
    <col min="1291" max="1291" width="11.28515625" style="1" customWidth="1"/>
    <col min="1292" max="1536" width="9.140625" style="1"/>
    <col min="1537" max="1537" width="8.42578125" style="1" customWidth="1"/>
    <col min="1538" max="1538" width="62.5703125" style="1" customWidth="1"/>
    <col min="1539" max="1539" width="21" style="1" customWidth="1"/>
    <col min="1540" max="1540" width="15.42578125" style="1" customWidth="1"/>
    <col min="1541" max="1541" width="18.28515625" style="1" customWidth="1"/>
    <col min="1542" max="1545" width="16.5703125" style="1" customWidth="1"/>
    <col min="1546" max="1546" width="15.85546875" style="1" customWidth="1"/>
    <col min="1547" max="1547" width="11.28515625" style="1" customWidth="1"/>
    <col min="1548" max="1792" width="9.140625" style="1"/>
    <col min="1793" max="1793" width="8.42578125" style="1" customWidth="1"/>
    <col min="1794" max="1794" width="62.5703125" style="1" customWidth="1"/>
    <col min="1795" max="1795" width="21" style="1" customWidth="1"/>
    <col min="1796" max="1796" width="15.42578125" style="1" customWidth="1"/>
    <col min="1797" max="1797" width="18.28515625" style="1" customWidth="1"/>
    <col min="1798" max="1801" width="16.5703125" style="1" customWidth="1"/>
    <col min="1802" max="1802" width="15.85546875" style="1" customWidth="1"/>
    <col min="1803" max="1803" width="11.28515625" style="1" customWidth="1"/>
    <col min="1804" max="2048" width="9.140625" style="1"/>
    <col min="2049" max="2049" width="8.42578125" style="1" customWidth="1"/>
    <col min="2050" max="2050" width="62.5703125" style="1" customWidth="1"/>
    <col min="2051" max="2051" width="21" style="1" customWidth="1"/>
    <col min="2052" max="2052" width="15.42578125" style="1" customWidth="1"/>
    <col min="2053" max="2053" width="18.28515625" style="1" customWidth="1"/>
    <col min="2054" max="2057" width="16.5703125" style="1" customWidth="1"/>
    <col min="2058" max="2058" width="15.85546875" style="1" customWidth="1"/>
    <col min="2059" max="2059" width="11.28515625" style="1" customWidth="1"/>
    <col min="2060" max="2304" width="9.140625" style="1"/>
    <col min="2305" max="2305" width="8.42578125" style="1" customWidth="1"/>
    <col min="2306" max="2306" width="62.5703125" style="1" customWidth="1"/>
    <col min="2307" max="2307" width="21" style="1" customWidth="1"/>
    <col min="2308" max="2308" width="15.42578125" style="1" customWidth="1"/>
    <col min="2309" max="2309" width="18.28515625" style="1" customWidth="1"/>
    <col min="2310" max="2313" width="16.5703125" style="1" customWidth="1"/>
    <col min="2314" max="2314" width="15.85546875" style="1" customWidth="1"/>
    <col min="2315" max="2315" width="11.28515625" style="1" customWidth="1"/>
    <col min="2316" max="2560" width="9.140625" style="1"/>
    <col min="2561" max="2561" width="8.42578125" style="1" customWidth="1"/>
    <col min="2562" max="2562" width="62.5703125" style="1" customWidth="1"/>
    <col min="2563" max="2563" width="21" style="1" customWidth="1"/>
    <col min="2564" max="2564" width="15.42578125" style="1" customWidth="1"/>
    <col min="2565" max="2565" width="18.28515625" style="1" customWidth="1"/>
    <col min="2566" max="2569" width="16.5703125" style="1" customWidth="1"/>
    <col min="2570" max="2570" width="15.85546875" style="1" customWidth="1"/>
    <col min="2571" max="2571" width="11.28515625" style="1" customWidth="1"/>
    <col min="2572" max="2816" width="9.140625" style="1"/>
    <col min="2817" max="2817" width="8.42578125" style="1" customWidth="1"/>
    <col min="2818" max="2818" width="62.5703125" style="1" customWidth="1"/>
    <col min="2819" max="2819" width="21" style="1" customWidth="1"/>
    <col min="2820" max="2820" width="15.42578125" style="1" customWidth="1"/>
    <col min="2821" max="2821" width="18.28515625" style="1" customWidth="1"/>
    <col min="2822" max="2825" width="16.5703125" style="1" customWidth="1"/>
    <col min="2826" max="2826" width="15.85546875" style="1" customWidth="1"/>
    <col min="2827" max="2827" width="11.28515625" style="1" customWidth="1"/>
    <col min="2828" max="3072" width="9.140625" style="1"/>
    <col min="3073" max="3073" width="8.42578125" style="1" customWidth="1"/>
    <col min="3074" max="3074" width="62.5703125" style="1" customWidth="1"/>
    <col min="3075" max="3075" width="21" style="1" customWidth="1"/>
    <col min="3076" max="3076" width="15.42578125" style="1" customWidth="1"/>
    <col min="3077" max="3077" width="18.28515625" style="1" customWidth="1"/>
    <col min="3078" max="3081" width="16.5703125" style="1" customWidth="1"/>
    <col min="3082" max="3082" width="15.85546875" style="1" customWidth="1"/>
    <col min="3083" max="3083" width="11.28515625" style="1" customWidth="1"/>
    <col min="3084" max="3328" width="9.140625" style="1"/>
    <col min="3329" max="3329" width="8.42578125" style="1" customWidth="1"/>
    <col min="3330" max="3330" width="62.5703125" style="1" customWidth="1"/>
    <col min="3331" max="3331" width="21" style="1" customWidth="1"/>
    <col min="3332" max="3332" width="15.42578125" style="1" customWidth="1"/>
    <col min="3333" max="3333" width="18.28515625" style="1" customWidth="1"/>
    <col min="3334" max="3337" width="16.5703125" style="1" customWidth="1"/>
    <col min="3338" max="3338" width="15.85546875" style="1" customWidth="1"/>
    <col min="3339" max="3339" width="11.28515625" style="1" customWidth="1"/>
    <col min="3340" max="3584" width="9.140625" style="1"/>
    <col min="3585" max="3585" width="8.42578125" style="1" customWidth="1"/>
    <col min="3586" max="3586" width="62.5703125" style="1" customWidth="1"/>
    <col min="3587" max="3587" width="21" style="1" customWidth="1"/>
    <col min="3588" max="3588" width="15.42578125" style="1" customWidth="1"/>
    <col min="3589" max="3589" width="18.28515625" style="1" customWidth="1"/>
    <col min="3590" max="3593" width="16.5703125" style="1" customWidth="1"/>
    <col min="3594" max="3594" width="15.85546875" style="1" customWidth="1"/>
    <col min="3595" max="3595" width="11.28515625" style="1" customWidth="1"/>
    <col min="3596" max="3840" width="9.140625" style="1"/>
    <col min="3841" max="3841" width="8.42578125" style="1" customWidth="1"/>
    <col min="3842" max="3842" width="62.5703125" style="1" customWidth="1"/>
    <col min="3843" max="3843" width="21" style="1" customWidth="1"/>
    <col min="3844" max="3844" width="15.42578125" style="1" customWidth="1"/>
    <col min="3845" max="3845" width="18.28515625" style="1" customWidth="1"/>
    <col min="3846" max="3849" width="16.5703125" style="1" customWidth="1"/>
    <col min="3850" max="3850" width="15.85546875" style="1" customWidth="1"/>
    <col min="3851" max="3851" width="11.28515625" style="1" customWidth="1"/>
    <col min="3852" max="4096" width="9.140625" style="1"/>
    <col min="4097" max="4097" width="8.42578125" style="1" customWidth="1"/>
    <col min="4098" max="4098" width="62.5703125" style="1" customWidth="1"/>
    <col min="4099" max="4099" width="21" style="1" customWidth="1"/>
    <col min="4100" max="4100" width="15.42578125" style="1" customWidth="1"/>
    <col min="4101" max="4101" width="18.28515625" style="1" customWidth="1"/>
    <col min="4102" max="4105" width="16.5703125" style="1" customWidth="1"/>
    <col min="4106" max="4106" width="15.85546875" style="1" customWidth="1"/>
    <col min="4107" max="4107" width="11.28515625" style="1" customWidth="1"/>
    <col min="4108" max="4352" width="9.140625" style="1"/>
    <col min="4353" max="4353" width="8.42578125" style="1" customWidth="1"/>
    <col min="4354" max="4354" width="62.5703125" style="1" customWidth="1"/>
    <col min="4355" max="4355" width="21" style="1" customWidth="1"/>
    <col min="4356" max="4356" width="15.42578125" style="1" customWidth="1"/>
    <col min="4357" max="4357" width="18.28515625" style="1" customWidth="1"/>
    <col min="4358" max="4361" width="16.5703125" style="1" customWidth="1"/>
    <col min="4362" max="4362" width="15.85546875" style="1" customWidth="1"/>
    <col min="4363" max="4363" width="11.28515625" style="1" customWidth="1"/>
    <col min="4364" max="4608" width="9.140625" style="1"/>
    <col min="4609" max="4609" width="8.42578125" style="1" customWidth="1"/>
    <col min="4610" max="4610" width="62.5703125" style="1" customWidth="1"/>
    <col min="4611" max="4611" width="21" style="1" customWidth="1"/>
    <col min="4612" max="4612" width="15.42578125" style="1" customWidth="1"/>
    <col min="4613" max="4613" width="18.28515625" style="1" customWidth="1"/>
    <col min="4614" max="4617" width="16.5703125" style="1" customWidth="1"/>
    <col min="4618" max="4618" width="15.85546875" style="1" customWidth="1"/>
    <col min="4619" max="4619" width="11.28515625" style="1" customWidth="1"/>
    <col min="4620" max="4864" width="9.140625" style="1"/>
    <col min="4865" max="4865" width="8.42578125" style="1" customWidth="1"/>
    <col min="4866" max="4866" width="62.5703125" style="1" customWidth="1"/>
    <col min="4867" max="4867" width="21" style="1" customWidth="1"/>
    <col min="4868" max="4868" width="15.42578125" style="1" customWidth="1"/>
    <col min="4869" max="4869" width="18.28515625" style="1" customWidth="1"/>
    <col min="4870" max="4873" width="16.5703125" style="1" customWidth="1"/>
    <col min="4874" max="4874" width="15.85546875" style="1" customWidth="1"/>
    <col min="4875" max="4875" width="11.28515625" style="1" customWidth="1"/>
    <col min="4876" max="5120" width="9.140625" style="1"/>
    <col min="5121" max="5121" width="8.42578125" style="1" customWidth="1"/>
    <col min="5122" max="5122" width="62.5703125" style="1" customWidth="1"/>
    <col min="5123" max="5123" width="21" style="1" customWidth="1"/>
    <col min="5124" max="5124" width="15.42578125" style="1" customWidth="1"/>
    <col min="5125" max="5125" width="18.28515625" style="1" customWidth="1"/>
    <col min="5126" max="5129" width="16.5703125" style="1" customWidth="1"/>
    <col min="5130" max="5130" width="15.85546875" style="1" customWidth="1"/>
    <col min="5131" max="5131" width="11.28515625" style="1" customWidth="1"/>
    <col min="5132" max="5376" width="9.140625" style="1"/>
    <col min="5377" max="5377" width="8.42578125" style="1" customWidth="1"/>
    <col min="5378" max="5378" width="62.5703125" style="1" customWidth="1"/>
    <col min="5379" max="5379" width="21" style="1" customWidth="1"/>
    <col min="5380" max="5380" width="15.42578125" style="1" customWidth="1"/>
    <col min="5381" max="5381" width="18.28515625" style="1" customWidth="1"/>
    <col min="5382" max="5385" width="16.5703125" style="1" customWidth="1"/>
    <col min="5386" max="5386" width="15.85546875" style="1" customWidth="1"/>
    <col min="5387" max="5387" width="11.28515625" style="1" customWidth="1"/>
    <col min="5388" max="5632" width="9.140625" style="1"/>
    <col min="5633" max="5633" width="8.42578125" style="1" customWidth="1"/>
    <col min="5634" max="5634" width="62.5703125" style="1" customWidth="1"/>
    <col min="5635" max="5635" width="21" style="1" customWidth="1"/>
    <col min="5636" max="5636" width="15.42578125" style="1" customWidth="1"/>
    <col min="5637" max="5637" width="18.28515625" style="1" customWidth="1"/>
    <col min="5638" max="5641" width="16.5703125" style="1" customWidth="1"/>
    <col min="5642" max="5642" width="15.85546875" style="1" customWidth="1"/>
    <col min="5643" max="5643" width="11.28515625" style="1" customWidth="1"/>
    <col min="5644" max="5888" width="9.140625" style="1"/>
    <col min="5889" max="5889" width="8.42578125" style="1" customWidth="1"/>
    <col min="5890" max="5890" width="62.5703125" style="1" customWidth="1"/>
    <col min="5891" max="5891" width="21" style="1" customWidth="1"/>
    <col min="5892" max="5892" width="15.42578125" style="1" customWidth="1"/>
    <col min="5893" max="5893" width="18.28515625" style="1" customWidth="1"/>
    <col min="5894" max="5897" width="16.5703125" style="1" customWidth="1"/>
    <col min="5898" max="5898" width="15.85546875" style="1" customWidth="1"/>
    <col min="5899" max="5899" width="11.28515625" style="1" customWidth="1"/>
    <col min="5900" max="6144" width="9.140625" style="1"/>
    <col min="6145" max="6145" width="8.42578125" style="1" customWidth="1"/>
    <col min="6146" max="6146" width="62.5703125" style="1" customWidth="1"/>
    <col min="6147" max="6147" width="21" style="1" customWidth="1"/>
    <col min="6148" max="6148" width="15.42578125" style="1" customWidth="1"/>
    <col min="6149" max="6149" width="18.28515625" style="1" customWidth="1"/>
    <col min="6150" max="6153" width="16.5703125" style="1" customWidth="1"/>
    <col min="6154" max="6154" width="15.85546875" style="1" customWidth="1"/>
    <col min="6155" max="6155" width="11.28515625" style="1" customWidth="1"/>
    <col min="6156" max="6400" width="9.140625" style="1"/>
    <col min="6401" max="6401" width="8.42578125" style="1" customWidth="1"/>
    <col min="6402" max="6402" width="62.5703125" style="1" customWidth="1"/>
    <col min="6403" max="6403" width="21" style="1" customWidth="1"/>
    <col min="6404" max="6404" width="15.42578125" style="1" customWidth="1"/>
    <col min="6405" max="6405" width="18.28515625" style="1" customWidth="1"/>
    <col min="6406" max="6409" width="16.5703125" style="1" customWidth="1"/>
    <col min="6410" max="6410" width="15.85546875" style="1" customWidth="1"/>
    <col min="6411" max="6411" width="11.28515625" style="1" customWidth="1"/>
    <col min="6412" max="6656" width="9.140625" style="1"/>
    <col min="6657" max="6657" width="8.42578125" style="1" customWidth="1"/>
    <col min="6658" max="6658" width="62.5703125" style="1" customWidth="1"/>
    <col min="6659" max="6659" width="21" style="1" customWidth="1"/>
    <col min="6660" max="6660" width="15.42578125" style="1" customWidth="1"/>
    <col min="6661" max="6661" width="18.28515625" style="1" customWidth="1"/>
    <col min="6662" max="6665" width="16.5703125" style="1" customWidth="1"/>
    <col min="6666" max="6666" width="15.85546875" style="1" customWidth="1"/>
    <col min="6667" max="6667" width="11.28515625" style="1" customWidth="1"/>
    <col min="6668" max="6912" width="9.140625" style="1"/>
    <col min="6913" max="6913" width="8.42578125" style="1" customWidth="1"/>
    <col min="6914" max="6914" width="62.5703125" style="1" customWidth="1"/>
    <col min="6915" max="6915" width="21" style="1" customWidth="1"/>
    <col min="6916" max="6916" width="15.42578125" style="1" customWidth="1"/>
    <col min="6917" max="6917" width="18.28515625" style="1" customWidth="1"/>
    <col min="6918" max="6921" width="16.5703125" style="1" customWidth="1"/>
    <col min="6922" max="6922" width="15.85546875" style="1" customWidth="1"/>
    <col min="6923" max="6923" width="11.28515625" style="1" customWidth="1"/>
    <col min="6924" max="7168" width="9.140625" style="1"/>
    <col min="7169" max="7169" width="8.42578125" style="1" customWidth="1"/>
    <col min="7170" max="7170" width="62.5703125" style="1" customWidth="1"/>
    <col min="7171" max="7171" width="21" style="1" customWidth="1"/>
    <col min="7172" max="7172" width="15.42578125" style="1" customWidth="1"/>
    <col min="7173" max="7173" width="18.28515625" style="1" customWidth="1"/>
    <col min="7174" max="7177" width="16.5703125" style="1" customWidth="1"/>
    <col min="7178" max="7178" width="15.85546875" style="1" customWidth="1"/>
    <col min="7179" max="7179" width="11.28515625" style="1" customWidth="1"/>
    <col min="7180" max="7424" width="9.140625" style="1"/>
    <col min="7425" max="7425" width="8.42578125" style="1" customWidth="1"/>
    <col min="7426" max="7426" width="62.5703125" style="1" customWidth="1"/>
    <col min="7427" max="7427" width="21" style="1" customWidth="1"/>
    <col min="7428" max="7428" width="15.42578125" style="1" customWidth="1"/>
    <col min="7429" max="7429" width="18.28515625" style="1" customWidth="1"/>
    <col min="7430" max="7433" width="16.5703125" style="1" customWidth="1"/>
    <col min="7434" max="7434" width="15.85546875" style="1" customWidth="1"/>
    <col min="7435" max="7435" width="11.28515625" style="1" customWidth="1"/>
    <col min="7436" max="7680" width="9.140625" style="1"/>
    <col min="7681" max="7681" width="8.42578125" style="1" customWidth="1"/>
    <col min="7682" max="7682" width="62.5703125" style="1" customWidth="1"/>
    <col min="7683" max="7683" width="21" style="1" customWidth="1"/>
    <col min="7684" max="7684" width="15.42578125" style="1" customWidth="1"/>
    <col min="7685" max="7685" width="18.28515625" style="1" customWidth="1"/>
    <col min="7686" max="7689" width="16.5703125" style="1" customWidth="1"/>
    <col min="7690" max="7690" width="15.85546875" style="1" customWidth="1"/>
    <col min="7691" max="7691" width="11.28515625" style="1" customWidth="1"/>
    <col min="7692" max="7936" width="9.140625" style="1"/>
    <col min="7937" max="7937" width="8.42578125" style="1" customWidth="1"/>
    <col min="7938" max="7938" width="62.5703125" style="1" customWidth="1"/>
    <col min="7939" max="7939" width="21" style="1" customWidth="1"/>
    <col min="7940" max="7940" width="15.42578125" style="1" customWidth="1"/>
    <col min="7941" max="7941" width="18.28515625" style="1" customWidth="1"/>
    <col min="7942" max="7945" width="16.5703125" style="1" customWidth="1"/>
    <col min="7946" max="7946" width="15.85546875" style="1" customWidth="1"/>
    <col min="7947" max="7947" width="11.28515625" style="1" customWidth="1"/>
    <col min="7948" max="8192" width="9.140625" style="1"/>
    <col min="8193" max="8193" width="8.42578125" style="1" customWidth="1"/>
    <col min="8194" max="8194" width="62.5703125" style="1" customWidth="1"/>
    <col min="8195" max="8195" width="21" style="1" customWidth="1"/>
    <col min="8196" max="8196" width="15.42578125" style="1" customWidth="1"/>
    <col min="8197" max="8197" width="18.28515625" style="1" customWidth="1"/>
    <col min="8198" max="8201" width="16.5703125" style="1" customWidth="1"/>
    <col min="8202" max="8202" width="15.85546875" style="1" customWidth="1"/>
    <col min="8203" max="8203" width="11.28515625" style="1" customWidth="1"/>
    <col min="8204" max="8448" width="9.140625" style="1"/>
    <col min="8449" max="8449" width="8.42578125" style="1" customWidth="1"/>
    <col min="8450" max="8450" width="62.5703125" style="1" customWidth="1"/>
    <col min="8451" max="8451" width="21" style="1" customWidth="1"/>
    <col min="8452" max="8452" width="15.42578125" style="1" customWidth="1"/>
    <col min="8453" max="8453" width="18.28515625" style="1" customWidth="1"/>
    <col min="8454" max="8457" width="16.5703125" style="1" customWidth="1"/>
    <col min="8458" max="8458" width="15.85546875" style="1" customWidth="1"/>
    <col min="8459" max="8459" width="11.28515625" style="1" customWidth="1"/>
    <col min="8460" max="8704" width="9.140625" style="1"/>
    <col min="8705" max="8705" width="8.42578125" style="1" customWidth="1"/>
    <col min="8706" max="8706" width="62.5703125" style="1" customWidth="1"/>
    <col min="8707" max="8707" width="21" style="1" customWidth="1"/>
    <col min="8708" max="8708" width="15.42578125" style="1" customWidth="1"/>
    <col min="8709" max="8709" width="18.28515625" style="1" customWidth="1"/>
    <col min="8710" max="8713" width="16.5703125" style="1" customWidth="1"/>
    <col min="8714" max="8714" width="15.85546875" style="1" customWidth="1"/>
    <col min="8715" max="8715" width="11.28515625" style="1" customWidth="1"/>
    <col min="8716" max="8960" width="9.140625" style="1"/>
    <col min="8961" max="8961" width="8.42578125" style="1" customWidth="1"/>
    <col min="8962" max="8962" width="62.5703125" style="1" customWidth="1"/>
    <col min="8963" max="8963" width="21" style="1" customWidth="1"/>
    <col min="8964" max="8964" width="15.42578125" style="1" customWidth="1"/>
    <col min="8965" max="8965" width="18.28515625" style="1" customWidth="1"/>
    <col min="8966" max="8969" width="16.5703125" style="1" customWidth="1"/>
    <col min="8970" max="8970" width="15.85546875" style="1" customWidth="1"/>
    <col min="8971" max="8971" width="11.28515625" style="1" customWidth="1"/>
    <col min="8972" max="9216" width="9.140625" style="1"/>
    <col min="9217" max="9217" width="8.42578125" style="1" customWidth="1"/>
    <col min="9218" max="9218" width="62.5703125" style="1" customWidth="1"/>
    <col min="9219" max="9219" width="21" style="1" customWidth="1"/>
    <col min="9220" max="9220" width="15.42578125" style="1" customWidth="1"/>
    <col min="9221" max="9221" width="18.28515625" style="1" customWidth="1"/>
    <col min="9222" max="9225" width="16.5703125" style="1" customWidth="1"/>
    <col min="9226" max="9226" width="15.85546875" style="1" customWidth="1"/>
    <col min="9227" max="9227" width="11.28515625" style="1" customWidth="1"/>
    <col min="9228" max="9472" width="9.140625" style="1"/>
    <col min="9473" max="9473" width="8.42578125" style="1" customWidth="1"/>
    <col min="9474" max="9474" width="62.5703125" style="1" customWidth="1"/>
    <col min="9475" max="9475" width="21" style="1" customWidth="1"/>
    <col min="9476" max="9476" width="15.42578125" style="1" customWidth="1"/>
    <col min="9477" max="9477" width="18.28515625" style="1" customWidth="1"/>
    <col min="9478" max="9481" width="16.5703125" style="1" customWidth="1"/>
    <col min="9482" max="9482" width="15.85546875" style="1" customWidth="1"/>
    <col min="9483" max="9483" width="11.28515625" style="1" customWidth="1"/>
    <col min="9484" max="9728" width="9.140625" style="1"/>
    <col min="9729" max="9729" width="8.42578125" style="1" customWidth="1"/>
    <col min="9730" max="9730" width="62.5703125" style="1" customWidth="1"/>
    <col min="9731" max="9731" width="21" style="1" customWidth="1"/>
    <col min="9732" max="9732" width="15.42578125" style="1" customWidth="1"/>
    <col min="9733" max="9733" width="18.28515625" style="1" customWidth="1"/>
    <col min="9734" max="9737" width="16.5703125" style="1" customWidth="1"/>
    <col min="9738" max="9738" width="15.85546875" style="1" customWidth="1"/>
    <col min="9739" max="9739" width="11.28515625" style="1" customWidth="1"/>
    <col min="9740" max="9984" width="9.140625" style="1"/>
    <col min="9985" max="9985" width="8.42578125" style="1" customWidth="1"/>
    <col min="9986" max="9986" width="62.5703125" style="1" customWidth="1"/>
    <col min="9987" max="9987" width="21" style="1" customWidth="1"/>
    <col min="9988" max="9988" width="15.42578125" style="1" customWidth="1"/>
    <col min="9989" max="9989" width="18.28515625" style="1" customWidth="1"/>
    <col min="9990" max="9993" width="16.5703125" style="1" customWidth="1"/>
    <col min="9994" max="9994" width="15.85546875" style="1" customWidth="1"/>
    <col min="9995" max="9995" width="11.28515625" style="1" customWidth="1"/>
    <col min="9996" max="10240" width="9.140625" style="1"/>
    <col min="10241" max="10241" width="8.42578125" style="1" customWidth="1"/>
    <col min="10242" max="10242" width="62.5703125" style="1" customWidth="1"/>
    <col min="10243" max="10243" width="21" style="1" customWidth="1"/>
    <col min="10244" max="10244" width="15.42578125" style="1" customWidth="1"/>
    <col min="10245" max="10245" width="18.28515625" style="1" customWidth="1"/>
    <col min="10246" max="10249" width="16.5703125" style="1" customWidth="1"/>
    <col min="10250" max="10250" width="15.85546875" style="1" customWidth="1"/>
    <col min="10251" max="10251" width="11.28515625" style="1" customWidth="1"/>
    <col min="10252" max="10496" width="9.140625" style="1"/>
    <col min="10497" max="10497" width="8.42578125" style="1" customWidth="1"/>
    <col min="10498" max="10498" width="62.5703125" style="1" customWidth="1"/>
    <col min="10499" max="10499" width="21" style="1" customWidth="1"/>
    <col min="10500" max="10500" width="15.42578125" style="1" customWidth="1"/>
    <col min="10501" max="10501" width="18.28515625" style="1" customWidth="1"/>
    <col min="10502" max="10505" width="16.5703125" style="1" customWidth="1"/>
    <col min="10506" max="10506" width="15.85546875" style="1" customWidth="1"/>
    <col min="10507" max="10507" width="11.28515625" style="1" customWidth="1"/>
    <col min="10508" max="10752" width="9.140625" style="1"/>
    <col min="10753" max="10753" width="8.42578125" style="1" customWidth="1"/>
    <col min="10754" max="10754" width="62.5703125" style="1" customWidth="1"/>
    <col min="10755" max="10755" width="21" style="1" customWidth="1"/>
    <col min="10756" max="10756" width="15.42578125" style="1" customWidth="1"/>
    <col min="10757" max="10757" width="18.28515625" style="1" customWidth="1"/>
    <col min="10758" max="10761" width="16.5703125" style="1" customWidth="1"/>
    <col min="10762" max="10762" width="15.85546875" style="1" customWidth="1"/>
    <col min="10763" max="10763" width="11.28515625" style="1" customWidth="1"/>
    <col min="10764" max="11008" width="9.140625" style="1"/>
    <col min="11009" max="11009" width="8.42578125" style="1" customWidth="1"/>
    <col min="11010" max="11010" width="62.5703125" style="1" customWidth="1"/>
    <col min="11011" max="11011" width="21" style="1" customWidth="1"/>
    <col min="11012" max="11012" width="15.42578125" style="1" customWidth="1"/>
    <col min="11013" max="11013" width="18.28515625" style="1" customWidth="1"/>
    <col min="11014" max="11017" width="16.5703125" style="1" customWidth="1"/>
    <col min="11018" max="11018" width="15.85546875" style="1" customWidth="1"/>
    <col min="11019" max="11019" width="11.28515625" style="1" customWidth="1"/>
    <col min="11020" max="11264" width="9.140625" style="1"/>
    <col min="11265" max="11265" width="8.42578125" style="1" customWidth="1"/>
    <col min="11266" max="11266" width="62.5703125" style="1" customWidth="1"/>
    <col min="11267" max="11267" width="21" style="1" customWidth="1"/>
    <col min="11268" max="11268" width="15.42578125" style="1" customWidth="1"/>
    <col min="11269" max="11269" width="18.28515625" style="1" customWidth="1"/>
    <col min="11270" max="11273" width="16.5703125" style="1" customWidth="1"/>
    <col min="11274" max="11274" width="15.85546875" style="1" customWidth="1"/>
    <col min="11275" max="11275" width="11.28515625" style="1" customWidth="1"/>
    <col min="11276" max="11520" width="9.140625" style="1"/>
    <col min="11521" max="11521" width="8.42578125" style="1" customWidth="1"/>
    <col min="11522" max="11522" width="62.5703125" style="1" customWidth="1"/>
    <col min="11523" max="11523" width="21" style="1" customWidth="1"/>
    <col min="11524" max="11524" width="15.42578125" style="1" customWidth="1"/>
    <col min="11525" max="11525" width="18.28515625" style="1" customWidth="1"/>
    <col min="11526" max="11529" width="16.5703125" style="1" customWidth="1"/>
    <col min="11530" max="11530" width="15.85546875" style="1" customWidth="1"/>
    <col min="11531" max="11531" width="11.28515625" style="1" customWidth="1"/>
    <col min="11532" max="11776" width="9.140625" style="1"/>
    <col min="11777" max="11777" width="8.42578125" style="1" customWidth="1"/>
    <col min="11778" max="11778" width="62.5703125" style="1" customWidth="1"/>
    <col min="11779" max="11779" width="21" style="1" customWidth="1"/>
    <col min="11780" max="11780" width="15.42578125" style="1" customWidth="1"/>
    <col min="11781" max="11781" width="18.28515625" style="1" customWidth="1"/>
    <col min="11782" max="11785" width="16.5703125" style="1" customWidth="1"/>
    <col min="11786" max="11786" width="15.85546875" style="1" customWidth="1"/>
    <col min="11787" max="11787" width="11.28515625" style="1" customWidth="1"/>
    <col min="11788" max="12032" width="9.140625" style="1"/>
    <col min="12033" max="12033" width="8.42578125" style="1" customWidth="1"/>
    <col min="12034" max="12034" width="62.5703125" style="1" customWidth="1"/>
    <col min="12035" max="12035" width="21" style="1" customWidth="1"/>
    <col min="12036" max="12036" width="15.42578125" style="1" customWidth="1"/>
    <col min="12037" max="12037" width="18.28515625" style="1" customWidth="1"/>
    <col min="12038" max="12041" width="16.5703125" style="1" customWidth="1"/>
    <col min="12042" max="12042" width="15.85546875" style="1" customWidth="1"/>
    <col min="12043" max="12043" width="11.28515625" style="1" customWidth="1"/>
    <col min="12044" max="12288" width="9.140625" style="1"/>
    <col min="12289" max="12289" width="8.42578125" style="1" customWidth="1"/>
    <col min="12290" max="12290" width="62.5703125" style="1" customWidth="1"/>
    <col min="12291" max="12291" width="21" style="1" customWidth="1"/>
    <col min="12292" max="12292" width="15.42578125" style="1" customWidth="1"/>
    <col min="12293" max="12293" width="18.28515625" style="1" customWidth="1"/>
    <col min="12294" max="12297" width="16.5703125" style="1" customWidth="1"/>
    <col min="12298" max="12298" width="15.85546875" style="1" customWidth="1"/>
    <col min="12299" max="12299" width="11.28515625" style="1" customWidth="1"/>
    <col min="12300" max="12544" width="9.140625" style="1"/>
    <col min="12545" max="12545" width="8.42578125" style="1" customWidth="1"/>
    <col min="12546" max="12546" width="62.5703125" style="1" customWidth="1"/>
    <col min="12547" max="12547" width="21" style="1" customWidth="1"/>
    <col min="12548" max="12548" width="15.42578125" style="1" customWidth="1"/>
    <col min="12549" max="12549" width="18.28515625" style="1" customWidth="1"/>
    <col min="12550" max="12553" width="16.5703125" style="1" customWidth="1"/>
    <col min="12554" max="12554" width="15.85546875" style="1" customWidth="1"/>
    <col min="12555" max="12555" width="11.28515625" style="1" customWidth="1"/>
    <col min="12556" max="12800" width="9.140625" style="1"/>
    <col min="12801" max="12801" width="8.42578125" style="1" customWidth="1"/>
    <col min="12802" max="12802" width="62.5703125" style="1" customWidth="1"/>
    <col min="12803" max="12803" width="21" style="1" customWidth="1"/>
    <col min="12804" max="12804" width="15.42578125" style="1" customWidth="1"/>
    <col min="12805" max="12805" width="18.28515625" style="1" customWidth="1"/>
    <col min="12806" max="12809" width="16.5703125" style="1" customWidth="1"/>
    <col min="12810" max="12810" width="15.85546875" style="1" customWidth="1"/>
    <col min="12811" max="12811" width="11.28515625" style="1" customWidth="1"/>
    <col min="12812" max="13056" width="9.140625" style="1"/>
    <col min="13057" max="13057" width="8.42578125" style="1" customWidth="1"/>
    <col min="13058" max="13058" width="62.5703125" style="1" customWidth="1"/>
    <col min="13059" max="13059" width="21" style="1" customWidth="1"/>
    <col min="13060" max="13060" width="15.42578125" style="1" customWidth="1"/>
    <col min="13061" max="13061" width="18.28515625" style="1" customWidth="1"/>
    <col min="13062" max="13065" width="16.5703125" style="1" customWidth="1"/>
    <col min="13066" max="13066" width="15.85546875" style="1" customWidth="1"/>
    <col min="13067" max="13067" width="11.28515625" style="1" customWidth="1"/>
    <col min="13068" max="13312" width="9.140625" style="1"/>
    <col min="13313" max="13313" width="8.42578125" style="1" customWidth="1"/>
    <col min="13314" max="13314" width="62.5703125" style="1" customWidth="1"/>
    <col min="13315" max="13315" width="21" style="1" customWidth="1"/>
    <col min="13316" max="13316" width="15.42578125" style="1" customWidth="1"/>
    <col min="13317" max="13317" width="18.28515625" style="1" customWidth="1"/>
    <col min="13318" max="13321" width="16.5703125" style="1" customWidth="1"/>
    <col min="13322" max="13322" width="15.85546875" style="1" customWidth="1"/>
    <col min="13323" max="13323" width="11.28515625" style="1" customWidth="1"/>
    <col min="13324" max="13568" width="9.140625" style="1"/>
    <col min="13569" max="13569" width="8.42578125" style="1" customWidth="1"/>
    <col min="13570" max="13570" width="62.5703125" style="1" customWidth="1"/>
    <col min="13571" max="13571" width="21" style="1" customWidth="1"/>
    <col min="13572" max="13572" width="15.42578125" style="1" customWidth="1"/>
    <col min="13573" max="13573" width="18.28515625" style="1" customWidth="1"/>
    <col min="13574" max="13577" width="16.5703125" style="1" customWidth="1"/>
    <col min="13578" max="13578" width="15.85546875" style="1" customWidth="1"/>
    <col min="13579" max="13579" width="11.28515625" style="1" customWidth="1"/>
    <col min="13580" max="13824" width="9.140625" style="1"/>
    <col min="13825" max="13825" width="8.42578125" style="1" customWidth="1"/>
    <col min="13826" max="13826" width="62.5703125" style="1" customWidth="1"/>
    <col min="13827" max="13827" width="21" style="1" customWidth="1"/>
    <col min="13828" max="13828" width="15.42578125" style="1" customWidth="1"/>
    <col min="13829" max="13829" width="18.28515625" style="1" customWidth="1"/>
    <col min="13830" max="13833" width="16.5703125" style="1" customWidth="1"/>
    <col min="13834" max="13834" width="15.85546875" style="1" customWidth="1"/>
    <col min="13835" max="13835" width="11.28515625" style="1" customWidth="1"/>
    <col min="13836" max="14080" width="9.140625" style="1"/>
    <col min="14081" max="14081" width="8.42578125" style="1" customWidth="1"/>
    <col min="14082" max="14082" width="62.5703125" style="1" customWidth="1"/>
    <col min="14083" max="14083" width="21" style="1" customWidth="1"/>
    <col min="14084" max="14084" width="15.42578125" style="1" customWidth="1"/>
    <col min="14085" max="14085" width="18.28515625" style="1" customWidth="1"/>
    <col min="14086" max="14089" width="16.5703125" style="1" customWidth="1"/>
    <col min="14090" max="14090" width="15.85546875" style="1" customWidth="1"/>
    <col min="14091" max="14091" width="11.28515625" style="1" customWidth="1"/>
    <col min="14092" max="14336" width="9.140625" style="1"/>
    <col min="14337" max="14337" width="8.42578125" style="1" customWidth="1"/>
    <col min="14338" max="14338" width="62.5703125" style="1" customWidth="1"/>
    <col min="14339" max="14339" width="21" style="1" customWidth="1"/>
    <col min="14340" max="14340" width="15.42578125" style="1" customWidth="1"/>
    <col min="14341" max="14341" width="18.28515625" style="1" customWidth="1"/>
    <col min="14342" max="14345" width="16.5703125" style="1" customWidth="1"/>
    <col min="14346" max="14346" width="15.85546875" style="1" customWidth="1"/>
    <col min="14347" max="14347" width="11.28515625" style="1" customWidth="1"/>
    <col min="14348" max="14592" width="9.140625" style="1"/>
    <col min="14593" max="14593" width="8.42578125" style="1" customWidth="1"/>
    <col min="14594" max="14594" width="62.5703125" style="1" customWidth="1"/>
    <col min="14595" max="14595" width="21" style="1" customWidth="1"/>
    <col min="14596" max="14596" width="15.42578125" style="1" customWidth="1"/>
    <col min="14597" max="14597" width="18.28515625" style="1" customWidth="1"/>
    <col min="14598" max="14601" width="16.5703125" style="1" customWidth="1"/>
    <col min="14602" max="14602" width="15.85546875" style="1" customWidth="1"/>
    <col min="14603" max="14603" width="11.28515625" style="1" customWidth="1"/>
    <col min="14604" max="14848" width="9.140625" style="1"/>
    <col min="14849" max="14849" width="8.42578125" style="1" customWidth="1"/>
    <col min="14850" max="14850" width="62.5703125" style="1" customWidth="1"/>
    <col min="14851" max="14851" width="21" style="1" customWidth="1"/>
    <col min="14852" max="14852" width="15.42578125" style="1" customWidth="1"/>
    <col min="14853" max="14853" width="18.28515625" style="1" customWidth="1"/>
    <col min="14854" max="14857" width="16.5703125" style="1" customWidth="1"/>
    <col min="14858" max="14858" width="15.85546875" style="1" customWidth="1"/>
    <col min="14859" max="14859" width="11.28515625" style="1" customWidth="1"/>
    <col min="14860" max="15104" width="9.140625" style="1"/>
    <col min="15105" max="15105" width="8.42578125" style="1" customWidth="1"/>
    <col min="15106" max="15106" width="62.5703125" style="1" customWidth="1"/>
    <col min="15107" max="15107" width="21" style="1" customWidth="1"/>
    <col min="15108" max="15108" width="15.42578125" style="1" customWidth="1"/>
    <col min="15109" max="15109" width="18.28515625" style="1" customWidth="1"/>
    <col min="15110" max="15113" width="16.5703125" style="1" customWidth="1"/>
    <col min="15114" max="15114" width="15.85546875" style="1" customWidth="1"/>
    <col min="15115" max="15115" width="11.28515625" style="1" customWidth="1"/>
    <col min="15116" max="15360" width="9.140625" style="1"/>
    <col min="15361" max="15361" width="8.42578125" style="1" customWidth="1"/>
    <col min="15362" max="15362" width="62.5703125" style="1" customWidth="1"/>
    <col min="15363" max="15363" width="21" style="1" customWidth="1"/>
    <col min="15364" max="15364" width="15.42578125" style="1" customWidth="1"/>
    <col min="15365" max="15365" width="18.28515625" style="1" customWidth="1"/>
    <col min="15366" max="15369" width="16.5703125" style="1" customWidth="1"/>
    <col min="15370" max="15370" width="15.85546875" style="1" customWidth="1"/>
    <col min="15371" max="15371" width="11.28515625" style="1" customWidth="1"/>
    <col min="15372" max="15616" width="9.140625" style="1"/>
    <col min="15617" max="15617" width="8.42578125" style="1" customWidth="1"/>
    <col min="15618" max="15618" width="62.5703125" style="1" customWidth="1"/>
    <col min="15619" max="15619" width="21" style="1" customWidth="1"/>
    <col min="15620" max="15620" width="15.42578125" style="1" customWidth="1"/>
    <col min="15621" max="15621" width="18.28515625" style="1" customWidth="1"/>
    <col min="15622" max="15625" width="16.5703125" style="1" customWidth="1"/>
    <col min="15626" max="15626" width="15.85546875" style="1" customWidth="1"/>
    <col min="15627" max="15627" width="11.28515625" style="1" customWidth="1"/>
    <col min="15628" max="15872" width="9.140625" style="1"/>
    <col min="15873" max="15873" width="8.42578125" style="1" customWidth="1"/>
    <col min="15874" max="15874" width="62.5703125" style="1" customWidth="1"/>
    <col min="15875" max="15875" width="21" style="1" customWidth="1"/>
    <col min="15876" max="15876" width="15.42578125" style="1" customWidth="1"/>
    <col min="15877" max="15877" width="18.28515625" style="1" customWidth="1"/>
    <col min="15878" max="15881" width="16.5703125" style="1" customWidth="1"/>
    <col min="15882" max="15882" width="15.85546875" style="1" customWidth="1"/>
    <col min="15883" max="15883" width="11.28515625" style="1" customWidth="1"/>
    <col min="15884" max="16128" width="9.140625" style="1"/>
    <col min="16129" max="16129" width="8.42578125" style="1" customWidth="1"/>
    <col min="16130" max="16130" width="62.5703125" style="1" customWidth="1"/>
    <col min="16131" max="16131" width="21" style="1" customWidth="1"/>
    <col min="16132" max="16132" width="15.42578125" style="1" customWidth="1"/>
    <col min="16133" max="16133" width="18.28515625" style="1" customWidth="1"/>
    <col min="16134" max="16137" width="16.5703125" style="1" customWidth="1"/>
    <col min="16138" max="16138" width="15.85546875" style="1" customWidth="1"/>
    <col min="16139" max="16139" width="11.28515625" style="1" customWidth="1"/>
    <col min="16140" max="16384" width="9.140625" style="1"/>
  </cols>
  <sheetData>
    <row r="1" spans="1:11" outlineLevel="1" x14ac:dyDescent="0.3">
      <c r="G1" s="217" t="s">
        <v>32</v>
      </c>
      <c r="H1" s="218"/>
      <c r="I1" s="219"/>
    </row>
    <row r="3" spans="1:11" x14ac:dyDescent="0.3">
      <c r="I3" s="22" t="s">
        <v>33</v>
      </c>
    </row>
    <row r="4" spans="1:11" x14ac:dyDescent="0.3">
      <c r="D4" s="13" t="s">
        <v>34</v>
      </c>
    </row>
    <row r="5" spans="1:11" x14ac:dyDescent="0.3">
      <c r="D5" s="14" t="s">
        <v>0</v>
      </c>
    </row>
    <row r="6" spans="1:11" x14ac:dyDescent="0.3">
      <c r="D6" s="2" t="s">
        <v>1</v>
      </c>
    </row>
    <row r="7" spans="1:11" x14ac:dyDescent="0.3">
      <c r="D7" s="14" t="s">
        <v>2</v>
      </c>
    </row>
    <row r="8" spans="1:11" x14ac:dyDescent="0.3">
      <c r="D8" s="2" t="s">
        <v>3</v>
      </c>
    </row>
    <row r="9" spans="1:11" x14ac:dyDescent="0.3">
      <c r="B9" s="23" t="s">
        <v>35</v>
      </c>
      <c r="D9" s="13"/>
    </row>
    <row r="11" spans="1:11" x14ac:dyDescent="0.3">
      <c r="A11" s="220" t="s">
        <v>4</v>
      </c>
      <c r="B11" s="220" t="s">
        <v>5</v>
      </c>
      <c r="C11" s="220" t="s">
        <v>6</v>
      </c>
      <c r="D11" s="220" t="s">
        <v>7</v>
      </c>
      <c r="E11" s="220" t="s">
        <v>8</v>
      </c>
      <c r="F11" s="220" t="s">
        <v>9</v>
      </c>
      <c r="G11" s="223"/>
      <c r="H11" s="223"/>
      <c r="I11" s="224"/>
    </row>
    <row r="12" spans="1:11" ht="56.25" x14ac:dyDescent="0.3">
      <c r="A12" s="221"/>
      <c r="B12" s="222"/>
      <c r="C12" s="221"/>
      <c r="D12" s="221"/>
      <c r="E12" s="222"/>
      <c r="F12" s="15" t="s">
        <v>10</v>
      </c>
      <c r="G12" s="15" t="s">
        <v>11</v>
      </c>
      <c r="H12" s="15" t="s">
        <v>12</v>
      </c>
      <c r="I12" s="15" t="s">
        <v>13</v>
      </c>
    </row>
    <row r="13" spans="1:11" x14ac:dyDescent="0.3">
      <c r="A13" s="7">
        <v>1</v>
      </c>
      <c r="B13" s="7">
        <v>2</v>
      </c>
      <c r="C13" s="7">
        <v>3</v>
      </c>
      <c r="D13" s="5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11" x14ac:dyDescent="0.3">
      <c r="A14" s="30"/>
      <c r="B14" s="31" t="s">
        <v>70</v>
      </c>
      <c r="C14" s="30"/>
      <c r="D14" s="30"/>
      <c r="E14" s="30"/>
      <c r="F14" s="30"/>
      <c r="G14" s="30"/>
      <c r="H14" s="30"/>
      <c r="I14" s="30"/>
    </row>
    <row r="15" spans="1:11" x14ac:dyDescent="0.3">
      <c r="A15" s="32"/>
      <c r="B15" s="33" t="s">
        <v>36</v>
      </c>
      <c r="C15" s="34"/>
      <c r="D15" s="34"/>
      <c r="E15" s="35">
        <f>SUM(F15:I15)</f>
        <v>21503093.138073023</v>
      </c>
      <c r="F15" s="36">
        <f>F16+F66+F84+F85+F86</f>
        <v>19542753.742043454</v>
      </c>
      <c r="G15" s="36">
        <f>G16+G66+G84+G85+G86</f>
        <v>1960339.3960295701</v>
      </c>
      <c r="H15" s="36">
        <f>H16+H66+H84+H85+H86</f>
        <v>0</v>
      </c>
      <c r="I15" s="36">
        <f>I16+I66+I84+I85+I86</f>
        <v>0</v>
      </c>
      <c r="J15" s="9"/>
    </row>
    <row r="16" spans="1:11" x14ac:dyDescent="0.3">
      <c r="A16" s="10"/>
      <c r="B16" s="8" t="s">
        <v>14</v>
      </c>
      <c r="C16" s="7"/>
      <c r="D16" s="7"/>
      <c r="E16" s="6">
        <f>SUM(F16:I16)</f>
        <v>12617119.044072151</v>
      </c>
      <c r="F16" s="11">
        <f>SUM(F17:F65)</f>
        <v>10656779.64804258</v>
      </c>
      <c r="G16" s="11">
        <f>SUM(G17:G65)</f>
        <v>1960339.3960295701</v>
      </c>
      <c r="H16" s="11">
        <f>SUM(H17:H65)</f>
        <v>0</v>
      </c>
      <c r="I16" s="11">
        <f>SUM(I17:I65)</f>
        <v>0</v>
      </c>
      <c r="K16" s="9"/>
    </row>
    <row r="17" spans="1:9" x14ac:dyDescent="0.3">
      <c r="A17" s="4">
        <v>1</v>
      </c>
      <c r="B17" s="24" t="s">
        <v>37</v>
      </c>
      <c r="C17" s="21" t="s">
        <v>112</v>
      </c>
      <c r="D17" s="21">
        <v>2</v>
      </c>
      <c r="E17" s="6">
        <f t="shared" ref="E17:E86" si="0">SUM(F17:I17)</f>
        <v>308376.84929198201</v>
      </c>
      <c r="F17" s="26">
        <v>308376.84929198201</v>
      </c>
      <c r="G17" s="26"/>
      <c r="H17" s="26"/>
      <c r="I17" s="26"/>
    </row>
    <row r="18" spans="1:9" x14ac:dyDescent="0.3">
      <c r="A18" s="4" t="s">
        <v>115</v>
      </c>
      <c r="B18" s="24" t="s">
        <v>113</v>
      </c>
      <c r="C18" s="21" t="s">
        <v>112</v>
      </c>
      <c r="D18" s="21">
        <v>1</v>
      </c>
      <c r="E18" s="6"/>
      <c r="F18" s="26"/>
      <c r="G18" s="26"/>
      <c r="H18" s="26"/>
      <c r="I18" s="26"/>
    </row>
    <row r="19" spans="1:9" x14ac:dyDescent="0.3">
      <c r="A19" s="4" t="s">
        <v>116</v>
      </c>
      <c r="B19" s="24" t="s">
        <v>117</v>
      </c>
      <c r="C19" s="21" t="s">
        <v>112</v>
      </c>
      <c r="D19" s="21">
        <v>1</v>
      </c>
      <c r="E19" s="6"/>
      <c r="F19" s="26"/>
      <c r="G19" s="26"/>
      <c r="H19" s="26"/>
      <c r="I19" s="26"/>
    </row>
    <row r="20" spans="1:9" x14ac:dyDescent="0.3">
      <c r="A20" s="4">
        <v>2</v>
      </c>
      <c r="B20" s="24" t="s">
        <v>39</v>
      </c>
      <c r="C20" s="18"/>
      <c r="D20" s="19"/>
      <c r="E20" s="6">
        <f t="shared" si="0"/>
        <v>512173.99762822001</v>
      </c>
      <c r="F20" s="26">
        <v>512173.99762822001</v>
      </c>
      <c r="G20" s="26"/>
      <c r="H20" s="26"/>
      <c r="I20" s="26"/>
    </row>
    <row r="21" spans="1:9" x14ac:dyDescent="0.3">
      <c r="A21" s="4" t="s">
        <v>125</v>
      </c>
      <c r="B21" s="24" t="s">
        <v>114</v>
      </c>
      <c r="C21" s="20" t="s">
        <v>112</v>
      </c>
      <c r="D21" s="21">
        <v>1</v>
      </c>
      <c r="E21" s="6"/>
      <c r="F21" s="26"/>
      <c r="G21" s="26"/>
      <c r="H21" s="26"/>
      <c r="I21" s="26"/>
    </row>
    <row r="22" spans="1:9" x14ac:dyDescent="0.3">
      <c r="A22" s="4" t="s">
        <v>126</v>
      </c>
      <c r="B22" s="24" t="s">
        <v>131</v>
      </c>
      <c r="C22" s="20" t="s">
        <v>112</v>
      </c>
      <c r="D22" s="21">
        <v>1</v>
      </c>
      <c r="E22" s="6"/>
      <c r="F22" s="26"/>
      <c r="G22" s="26"/>
      <c r="H22" s="26"/>
      <c r="I22" s="26"/>
    </row>
    <row r="23" spans="1:9" x14ac:dyDescent="0.3">
      <c r="A23" s="4" t="s">
        <v>127</v>
      </c>
      <c r="B23" s="24" t="s">
        <v>129</v>
      </c>
      <c r="C23" s="20" t="s">
        <v>112</v>
      </c>
      <c r="D23" s="21">
        <v>1</v>
      </c>
      <c r="E23" s="6"/>
      <c r="F23" s="26"/>
      <c r="G23" s="26"/>
      <c r="H23" s="26"/>
      <c r="I23" s="26"/>
    </row>
    <row r="24" spans="1:9" x14ac:dyDescent="0.3">
      <c r="A24" s="4" t="s">
        <v>128</v>
      </c>
      <c r="B24" s="24" t="s">
        <v>130</v>
      </c>
      <c r="C24" s="20" t="s">
        <v>112</v>
      </c>
      <c r="D24" s="21">
        <v>2</v>
      </c>
      <c r="E24" s="6"/>
      <c r="F24" s="26"/>
      <c r="G24" s="26"/>
      <c r="H24" s="26"/>
      <c r="I24" s="26"/>
    </row>
    <row r="25" spans="1:9" ht="37.5" x14ac:dyDescent="0.3">
      <c r="A25" s="4">
        <v>3</v>
      </c>
      <c r="B25" s="24" t="s">
        <v>242</v>
      </c>
      <c r="C25" s="18" t="s">
        <v>112</v>
      </c>
      <c r="D25" s="19">
        <v>170</v>
      </c>
      <c r="E25" s="6">
        <f t="shared" si="0"/>
        <v>48387.859704000002</v>
      </c>
      <c r="F25" s="26">
        <v>48387.859704000002</v>
      </c>
      <c r="G25" s="26"/>
      <c r="H25" s="26"/>
      <c r="I25" s="26"/>
    </row>
    <row r="26" spans="1:9" ht="37.5" x14ac:dyDescent="0.3">
      <c r="A26" s="4">
        <v>4</v>
      </c>
      <c r="B26" s="24" t="s">
        <v>41</v>
      </c>
      <c r="C26" s="18" t="s">
        <v>112</v>
      </c>
      <c r="D26" s="19">
        <v>3</v>
      </c>
      <c r="E26" s="6">
        <f t="shared" si="0"/>
        <v>28978.992000000002</v>
      </c>
      <c r="F26" s="26">
        <v>28978.992000000002</v>
      </c>
      <c r="G26" s="26"/>
      <c r="H26" s="26"/>
      <c r="I26" s="26"/>
    </row>
    <row r="27" spans="1:9" ht="37.5" x14ac:dyDescent="0.3">
      <c r="A27" s="4">
        <v>5</v>
      </c>
      <c r="B27" s="24" t="s">
        <v>42</v>
      </c>
      <c r="C27" s="18" t="s">
        <v>112</v>
      </c>
      <c r="D27" s="19">
        <v>7</v>
      </c>
      <c r="E27" s="6">
        <f t="shared" si="0"/>
        <v>33799.5</v>
      </c>
      <c r="F27" s="26">
        <v>33799.5</v>
      </c>
      <c r="G27" s="26"/>
      <c r="H27" s="26"/>
      <c r="I27" s="26"/>
    </row>
    <row r="28" spans="1:9" ht="37.5" x14ac:dyDescent="0.3">
      <c r="A28" s="4">
        <v>6</v>
      </c>
      <c r="B28" s="24" t="s">
        <v>44</v>
      </c>
      <c r="C28" s="18" t="s">
        <v>136</v>
      </c>
      <c r="D28" s="19">
        <v>3.5</v>
      </c>
      <c r="E28" s="6">
        <f t="shared" si="0"/>
        <v>359483.24100000004</v>
      </c>
      <c r="F28" s="26">
        <v>359483.24100000004</v>
      </c>
      <c r="G28" s="26"/>
      <c r="H28" s="26"/>
      <c r="I28" s="26"/>
    </row>
    <row r="29" spans="1:9" ht="93.75" x14ac:dyDescent="0.3">
      <c r="A29" s="4">
        <v>7</v>
      </c>
      <c r="B29" s="24" t="s">
        <v>27</v>
      </c>
      <c r="C29" s="18" t="s">
        <v>134</v>
      </c>
      <c r="D29" s="19">
        <v>1</v>
      </c>
      <c r="E29" s="6">
        <f t="shared" si="0"/>
        <v>18601.97569107142</v>
      </c>
      <c r="F29" s="26">
        <v>18601.97569107142</v>
      </c>
      <c r="G29" s="26"/>
      <c r="H29" s="26"/>
      <c r="I29" s="26"/>
    </row>
    <row r="30" spans="1:9" ht="93.75" x14ac:dyDescent="0.3">
      <c r="A30" s="4">
        <v>8</v>
      </c>
      <c r="B30" s="24" t="s">
        <v>27</v>
      </c>
      <c r="C30" s="18" t="s">
        <v>134</v>
      </c>
      <c r="D30" s="19">
        <v>1</v>
      </c>
      <c r="E30" s="6">
        <f t="shared" si="0"/>
        <v>353558.96734038007</v>
      </c>
      <c r="F30" s="26">
        <v>353558.96734038007</v>
      </c>
      <c r="G30" s="26"/>
      <c r="H30" s="26"/>
      <c r="I30" s="26"/>
    </row>
    <row r="31" spans="1:9" ht="75" x14ac:dyDescent="0.3">
      <c r="A31" s="4">
        <v>9</v>
      </c>
      <c r="B31" s="24" t="s">
        <v>28</v>
      </c>
      <c r="C31" s="18" t="s">
        <v>134</v>
      </c>
      <c r="D31" s="19">
        <v>1</v>
      </c>
      <c r="E31" s="6">
        <f t="shared" si="0"/>
        <v>152304.18186127013</v>
      </c>
      <c r="F31" s="26">
        <v>152304.18186127013</v>
      </c>
      <c r="G31" s="26"/>
      <c r="H31" s="26"/>
      <c r="I31" s="26"/>
    </row>
    <row r="32" spans="1:9" ht="93.75" x14ac:dyDescent="0.3">
      <c r="A32" s="4">
        <v>10</v>
      </c>
      <c r="B32" s="24" t="s">
        <v>29</v>
      </c>
      <c r="C32" s="18" t="s">
        <v>134</v>
      </c>
      <c r="D32" s="19">
        <v>1</v>
      </c>
      <c r="E32" s="6">
        <f t="shared" si="0"/>
        <v>281229.67876500002</v>
      </c>
      <c r="F32" s="26">
        <v>281229.67876500002</v>
      </c>
      <c r="G32" s="26"/>
      <c r="H32" s="26"/>
      <c r="I32" s="26"/>
    </row>
    <row r="33" spans="1:9" ht="75" x14ac:dyDescent="0.3">
      <c r="A33" s="4">
        <v>11</v>
      </c>
      <c r="B33" s="24" t="s">
        <v>15</v>
      </c>
      <c r="C33" s="44" t="s">
        <v>155</v>
      </c>
      <c r="D33" s="19" t="s">
        <v>156</v>
      </c>
      <c r="E33" s="6">
        <f t="shared" si="0"/>
        <v>381818.8339701494</v>
      </c>
      <c r="F33" s="26">
        <v>381818.8339701494</v>
      </c>
      <c r="G33" s="26"/>
      <c r="H33" s="26"/>
      <c r="I33" s="26"/>
    </row>
    <row r="34" spans="1:9" x14ac:dyDescent="0.3">
      <c r="A34" s="4" t="s">
        <v>157</v>
      </c>
      <c r="B34" s="24" t="s">
        <v>153</v>
      </c>
      <c r="C34" s="43" t="s">
        <v>136</v>
      </c>
      <c r="D34" s="44">
        <v>19.899999999999999</v>
      </c>
      <c r="E34" s="6"/>
      <c r="F34" s="26"/>
      <c r="G34" s="26"/>
      <c r="H34" s="26"/>
      <c r="I34" s="26"/>
    </row>
    <row r="35" spans="1:9" x14ac:dyDescent="0.3">
      <c r="A35" s="4" t="s">
        <v>158</v>
      </c>
      <c r="B35" s="24" t="s">
        <v>140</v>
      </c>
      <c r="C35" s="43" t="s">
        <v>112</v>
      </c>
      <c r="D35" s="44">
        <v>15</v>
      </c>
      <c r="E35" s="6"/>
      <c r="F35" s="26"/>
      <c r="G35" s="26"/>
      <c r="H35" s="26"/>
      <c r="I35" s="26"/>
    </row>
    <row r="36" spans="1:9" x14ac:dyDescent="0.3">
      <c r="A36" s="4" t="s">
        <v>159</v>
      </c>
      <c r="B36" s="24" t="s">
        <v>154</v>
      </c>
      <c r="C36" s="43" t="s">
        <v>121</v>
      </c>
      <c r="D36" s="44">
        <v>4</v>
      </c>
      <c r="E36" s="6"/>
      <c r="F36" s="26"/>
      <c r="G36" s="26"/>
      <c r="H36" s="26"/>
      <c r="I36" s="26"/>
    </row>
    <row r="37" spans="1:9" ht="75" x14ac:dyDescent="0.3">
      <c r="A37" s="4">
        <v>12</v>
      </c>
      <c r="B37" s="24" t="s">
        <v>16</v>
      </c>
      <c r="C37" s="44" t="s">
        <v>162</v>
      </c>
      <c r="D37" s="19" t="s">
        <v>163</v>
      </c>
      <c r="E37" s="6">
        <f t="shared" si="0"/>
        <v>284862.77843449148</v>
      </c>
      <c r="F37" s="26">
        <v>284862.77843449148</v>
      </c>
      <c r="G37" s="26"/>
      <c r="H37" s="26"/>
      <c r="I37" s="26"/>
    </row>
    <row r="38" spans="1:9" x14ac:dyDescent="0.3">
      <c r="A38" s="4" t="s">
        <v>160</v>
      </c>
      <c r="B38" s="24" t="s">
        <v>153</v>
      </c>
      <c r="C38" s="43" t="s">
        <v>136</v>
      </c>
      <c r="D38" s="44">
        <v>13.04</v>
      </c>
      <c r="E38" s="6"/>
      <c r="F38" s="26"/>
      <c r="G38" s="26"/>
      <c r="H38" s="26"/>
      <c r="I38" s="26"/>
    </row>
    <row r="39" spans="1:9" x14ac:dyDescent="0.3">
      <c r="A39" s="4" t="s">
        <v>161</v>
      </c>
      <c r="B39" s="24" t="s">
        <v>154</v>
      </c>
      <c r="C39" s="43" t="s">
        <v>121</v>
      </c>
      <c r="D39" s="44">
        <v>12</v>
      </c>
      <c r="E39" s="6"/>
      <c r="F39" s="26"/>
      <c r="G39" s="26"/>
      <c r="H39" s="26"/>
      <c r="I39" s="26"/>
    </row>
    <row r="40" spans="1:9" x14ac:dyDescent="0.3">
      <c r="A40" s="4">
        <v>13</v>
      </c>
      <c r="B40" s="24" t="s">
        <v>48</v>
      </c>
      <c r="C40" s="18" t="s">
        <v>136</v>
      </c>
      <c r="D40" s="19">
        <v>1.8</v>
      </c>
      <c r="E40" s="6">
        <f t="shared" si="0"/>
        <v>40027.298999999999</v>
      </c>
      <c r="F40" s="26">
        <v>40027.298999999999</v>
      </c>
      <c r="G40" s="26"/>
      <c r="H40" s="26"/>
      <c r="I40" s="26"/>
    </row>
    <row r="41" spans="1:9" ht="37.5" x14ac:dyDescent="0.3">
      <c r="A41" s="4">
        <v>14</v>
      </c>
      <c r="B41" s="24" t="s">
        <v>49</v>
      </c>
      <c r="C41" s="44" t="s">
        <v>191</v>
      </c>
      <c r="D41" s="19" t="s">
        <v>195</v>
      </c>
      <c r="E41" s="6">
        <f t="shared" si="0"/>
        <v>355135.64</v>
      </c>
      <c r="F41" s="26">
        <v>355135.64</v>
      </c>
      <c r="G41" s="26"/>
      <c r="H41" s="26"/>
      <c r="I41" s="26"/>
    </row>
    <row r="42" spans="1:9" x14ac:dyDescent="0.3">
      <c r="A42" s="4" t="s">
        <v>234</v>
      </c>
      <c r="B42" s="24" t="s">
        <v>193</v>
      </c>
      <c r="C42" s="43" t="s">
        <v>112</v>
      </c>
      <c r="D42" s="44">
        <v>2</v>
      </c>
      <c r="E42" s="6"/>
      <c r="F42" s="26"/>
      <c r="G42" s="26"/>
      <c r="H42" s="26"/>
      <c r="I42" s="26"/>
    </row>
    <row r="43" spans="1:9" x14ac:dyDescent="0.3">
      <c r="A43" s="4" t="s">
        <v>235</v>
      </c>
      <c r="B43" s="24" t="s">
        <v>194</v>
      </c>
      <c r="C43" s="43" t="s">
        <v>112</v>
      </c>
      <c r="D43" s="44">
        <v>2</v>
      </c>
      <c r="E43" s="6"/>
      <c r="F43" s="26"/>
      <c r="G43" s="26"/>
      <c r="H43" s="26"/>
      <c r="I43" s="26"/>
    </row>
    <row r="44" spans="1:9" x14ac:dyDescent="0.3">
      <c r="A44" s="4" t="s">
        <v>249</v>
      </c>
      <c r="B44" s="24" t="s">
        <v>153</v>
      </c>
      <c r="C44" s="43" t="s">
        <v>136</v>
      </c>
      <c r="D44" s="44">
        <v>0.4</v>
      </c>
      <c r="E44" s="6"/>
      <c r="F44" s="26"/>
      <c r="G44" s="26"/>
      <c r="H44" s="26"/>
      <c r="I44" s="26"/>
    </row>
    <row r="45" spans="1:9" x14ac:dyDescent="0.3">
      <c r="A45" s="4">
        <v>15</v>
      </c>
      <c r="B45" s="24" t="s">
        <v>51</v>
      </c>
      <c r="C45" s="18" t="s">
        <v>136</v>
      </c>
      <c r="D45" s="19">
        <v>0.3</v>
      </c>
      <c r="E45" s="6">
        <f t="shared" si="0"/>
        <v>230634.55</v>
      </c>
      <c r="F45" s="26">
        <v>230634.55</v>
      </c>
      <c r="G45" s="26"/>
      <c r="H45" s="26"/>
      <c r="I45" s="26"/>
    </row>
    <row r="46" spans="1:9" ht="37.5" x14ac:dyDescent="0.3">
      <c r="A46" s="4">
        <v>16</v>
      </c>
      <c r="B46" s="24" t="s">
        <v>52</v>
      </c>
      <c r="C46" s="18" t="s">
        <v>136</v>
      </c>
      <c r="D46" s="19">
        <v>2.65</v>
      </c>
      <c r="E46" s="6">
        <f t="shared" si="0"/>
        <v>256685.77</v>
      </c>
      <c r="F46" s="26">
        <v>256685.77</v>
      </c>
      <c r="G46" s="26"/>
      <c r="H46" s="26"/>
      <c r="I46" s="26"/>
    </row>
    <row r="47" spans="1:9" ht="37.5" x14ac:dyDescent="0.3">
      <c r="A47" s="4">
        <v>17</v>
      </c>
      <c r="B47" s="24" t="s">
        <v>53</v>
      </c>
      <c r="C47" s="18" t="s">
        <v>136</v>
      </c>
      <c r="D47" s="19">
        <v>57.360999999999997</v>
      </c>
      <c r="E47" s="6">
        <f t="shared" si="0"/>
        <v>989255.28</v>
      </c>
      <c r="F47" s="26">
        <v>989255.28</v>
      </c>
      <c r="G47" s="26"/>
      <c r="H47" s="26"/>
      <c r="I47" s="26"/>
    </row>
    <row r="48" spans="1:9" ht="37.5" x14ac:dyDescent="0.3">
      <c r="A48" s="4">
        <v>18</v>
      </c>
      <c r="B48" s="24" t="s">
        <v>54</v>
      </c>
      <c r="C48" s="18" t="s">
        <v>136</v>
      </c>
      <c r="D48" s="19">
        <v>2.4500000000000002</v>
      </c>
      <c r="E48" s="6">
        <f t="shared" si="0"/>
        <v>164907.82999999999</v>
      </c>
      <c r="F48" s="26">
        <v>164907.82999999999</v>
      </c>
      <c r="G48" s="26"/>
      <c r="H48" s="26"/>
      <c r="I48" s="26"/>
    </row>
    <row r="49" spans="1:10" ht="56.25" x14ac:dyDescent="0.3">
      <c r="A49" s="4">
        <v>19</v>
      </c>
      <c r="B49" s="24" t="s">
        <v>55</v>
      </c>
      <c r="C49" s="44" t="s">
        <v>141</v>
      </c>
      <c r="D49" s="44" t="s">
        <v>177</v>
      </c>
      <c r="E49" s="6">
        <f t="shared" si="0"/>
        <v>527129.47000000009</v>
      </c>
      <c r="F49" s="26">
        <v>527129.47000000009</v>
      </c>
      <c r="G49" s="26"/>
      <c r="H49" s="26"/>
      <c r="I49" s="26"/>
    </row>
    <row r="50" spans="1:10" x14ac:dyDescent="0.3">
      <c r="A50" s="4" t="s">
        <v>175</v>
      </c>
      <c r="B50" s="24" t="s">
        <v>153</v>
      </c>
      <c r="C50" s="43" t="s">
        <v>136</v>
      </c>
      <c r="D50" s="43">
        <v>22.533999999999999</v>
      </c>
      <c r="E50" s="6"/>
      <c r="F50" s="26"/>
      <c r="G50" s="26"/>
      <c r="H50" s="26"/>
      <c r="I50" s="26"/>
    </row>
    <row r="51" spans="1:10" x14ac:dyDescent="0.3">
      <c r="A51" s="4" t="s">
        <v>176</v>
      </c>
      <c r="B51" s="24" t="s">
        <v>174</v>
      </c>
      <c r="C51" s="43" t="s">
        <v>112</v>
      </c>
      <c r="D51" s="43">
        <v>4</v>
      </c>
      <c r="E51" s="6"/>
      <c r="F51" s="26"/>
      <c r="G51" s="26"/>
      <c r="H51" s="26"/>
      <c r="I51" s="26"/>
    </row>
    <row r="52" spans="1:10" x14ac:dyDescent="0.3">
      <c r="A52" s="4">
        <v>20</v>
      </c>
      <c r="B52" s="24" t="s">
        <v>92</v>
      </c>
      <c r="C52" s="18" t="s">
        <v>136</v>
      </c>
      <c r="D52" s="18">
        <v>2.77</v>
      </c>
      <c r="E52" s="6">
        <f t="shared" si="0"/>
        <v>256670.63999999998</v>
      </c>
      <c r="F52" s="26">
        <v>256670.63999999998</v>
      </c>
      <c r="G52" s="26"/>
      <c r="H52" s="26"/>
      <c r="I52" s="26"/>
    </row>
    <row r="53" spans="1:10" ht="112.5" x14ac:dyDescent="0.3">
      <c r="A53" s="4">
        <v>21</v>
      </c>
      <c r="B53" s="24" t="s">
        <v>93</v>
      </c>
      <c r="C53" s="48" t="s">
        <v>241</v>
      </c>
      <c r="D53" s="48">
        <v>1</v>
      </c>
      <c r="E53" s="6">
        <f t="shared" si="0"/>
        <v>241543.84775000098</v>
      </c>
      <c r="F53" s="26">
        <v>241543.84775000098</v>
      </c>
      <c r="G53" s="26"/>
      <c r="H53" s="26"/>
      <c r="I53" s="26"/>
    </row>
    <row r="54" spans="1:10" ht="37.5" x14ac:dyDescent="0.3">
      <c r="A54" s="4">
        <v>22</v>
      </c>
      <c r="B54" s="24" t="s">
        <v>18</v>
      </c>
      <c r="C54" s="44" t="s">
        <v>191</v>
      </c>
      <c r="D54" s="44" t="s">
        <v>239</v>
      </c>
      <c r="E54" s="6">
        <f t="shared" si="0"/>
        <v>1153263.3256735702</v>
      </c>
      <c r="F54" s="26">
        <v>1153263.3256735702</v>
      </c>
      <c r="G54" s="26"/>
      <c r="H54" s="26"/>
      <c r="I54" s="26"/>
    </row>
    <row r="55" spans="1:10" x14ac:dyDescent="0.3">
      <c r="A55" s="4" t="s">
        <v>226</v>
      </c>
      <c r="B55" s="24" t="s">
        <v>238</v>
      </c>
      <c r="C55" s="43" t="s">
        <v>112</v>
      </c>
      <c r="D55" s="43">
        <v>271</v>
      </c>
      <c r="E55" s="6"/>
      <c r="F55" s="26"/>
      <c r="G55" s="26"/>
      <c r="H55" s="26"/>
      <c r="I55" s="26"/>
    </row>
    <row r="56" spans="1:10" x14ac:dyDescent="0.3">
      <c r="A56" s="4" t="s">
        <v>227</v>
      </c>
      <c r="B56" s="24" t="s">
        <v>153</v>
      </c>
      <c r="C56" s="43" t="s">
        <v>136</v>
      </c>
      <c r="D56" s="43">
        <v>31.3384</v>
      </c>
      <c r="E56" s="6"/>
      <c r="F56" s="26"/>
      <c r="G56" s="26"/>
      <c r="H56" s="26"/>
      <c r="I56" s="26"/>
    </row>
    <row r="57" spans="1:10" ht="37.5" x14ac:dyDescent="0.3">
      <c r="A57" s="4">
        <v>23</v>
      </c>
      <c r="B57" s="24" t="s">
        <v>19</v>
      </c>
      <c r="C57" s="43" t="s">
        <v>136</v>
      </c>
      <c r="D57" s="43">
        <v>73.293999999999997</v>
      </c>
      <c r="E57" s="6">
        <f t="shared" si="0"/>
        <v>1913074.6168214283</v>
      </c>
      <c r="F57" s="26">
        <v>1913074.6168214283</v>
      </c>
      <c r="G57" s="26"/>
      <c r="H57" s="26"/>
      <c r="I57" s="26"/>
    </row>
    <row r="58" spans="1:10" ht="37.5" x14ac:dyDescent="0.3">
      <c r="A58" s="4">
        <v>24</v>
      </c>
      <c r="B58" s="24" t="s">
        <v>57</v>
      </c>
      <c r="C58" s="44" t="s">
        <v>191</v>
      </c>
      <c r="D58" s="44" t="s">
        <v>236</v>
      </c>
      <c r="E58" s="6">
        <f t="shared" si="0"/>
        <v>1960339.3960295701</v>
      </c>
      <c r="F58" s="26"/>
      <c r="G58" s="26">
        <v>1960339.3960295701</v>
      </c>
      <c r="H58" s="26"/>
      <c r="I58" s="26"/>
    </row>
    <row r="59" spans="1:10" x14ac:dyDescent="0.3">
      <c r="A59" s="4" t="s">
        <v>219</v>
      </c>
      <c r="B59" s="24" t="s">
        <v>198</v>
      </c>
      <c r="C59" s="43" t="s">
        <v>112</v>
      </c>
      <c r="D59" s="43">
        <v>145</v>
      </c>
      <c r="E59" s="6"/>
      <c r="F59" s="26"/>
      <c r="G59" s="26"/>
      <c r="H59" s="26"/>
      <c r="I59" s="26"/>
    </row>
    <row r="60" spans="1:10" x14ac:dyDescent="0.3">
      <c r="A60" s="4" t="s">
        <v>220</v>
      </c>
      <c r="B60" s="24" t="s">
        <v>153</v>
      </c>
      <c r="C60" s="43" t="s">
        <v>136</v>
      </c>
      <c r="D60" s="43">
        <v>67.8</v>
      </c>
      <c r="E60" s="6"/>
      <c r="F60" s="26"/>
      <c r="G60" s="26"/>
      <c r="H60" s="26"/>
      <c r="I60" s="26"/>
    </row>
    <row r="61" spans="1:10" x14ac:dyDescent="0.3">
      <c r="A61" s="4" t="s">
        <v>221</v>
      </c>
      <c r="B61" s="24" t="s">
        <v>180</v>
      </c>
      <c r="C61" s="43" t="s">
        <v>112</v>
      </c>
      <c r="D61" s="43">
        <v>4</v>
      </c>
      <c r="E61" s="6"/>
      <c r="F61" s="26"/>
      <c r="G61" s="26"/>
      <c r="H61" s="26"/>
      <c r="I61" s="26"/>
    </row>
    <row r="62" spans="1:10" ht="37.5" x14ac:dyDescent="0.3">
      <c r="A62" s="4">
        <v>25</v>
      </c>
      <c r="B62" s="24" t="s">
        <v>17</v>
      </c>
      <c r="C62" s="44" t="s">
        <v>241</v>
      </c>
      <c r="D62" s="44">
        <v>1</v>
      </c>
      <c r="E62" s="6">
        <f t="shared" si="0"/>
        <v>836535.10311101796</v>
      </c>
      <c r="F62" s="26">
        <v>836535.10311101796</v>
      </c>
      <c r="G62" s="26"/>
      <c r="H62" s="26"/>
      <c r="I62" s="26"/>
      <c r="J62" s="1" t="e">
        <f>#REF!+#REF!+#REF!+#REF!</f>
        <v>#REF!</v>
      </c>
    </row>
    <row r="63" spans="1:10" x14ac:dyDescent="0.3">
      <c r="A63" s="4">
        <v>26</v>
      </c>
      <c r="B63" s="24" t="s">
        <v>196</v>
      </c>
      <c r="C63" s="18" t="s">
        <v>197</v>
      </c>
      <c r="D63" s="18">
        <v>1</v>
      </c>
      <c r="E63" s="6">
        <f t="shared" si="0"/>
        <v>167100.79999999999</v>
      </c>
      <c r="F63" s="26">
        <v>167100.79999999999</v>
      </c>
      <c r="G63" s="26"/>
      <c r="H63" s="26"/>
      <c r="I63" s="26"/>
    </row>
    <row r="64" spans="1:10" ht="37.5" x14ac:dyDescent="0.3">
      <c r="A64" s="4">
        <v>27</v>
      </c>
      <c r="B64" s="24" t="s">
        <v>243</v>
      </c>
      <c r="C64" s="48" t="s">
        <v>244</v>
      </c>
      <c r="D64" s="48"/>
      <c r="E64" s="6">
        <f t="shared" si="0"/>
        <v>500000</v>
      </c>
      <c r="F64" s="26">
        <v>500000</v>
      </c>
      <c r="G64" s="26"/>
      <c r="H64" s="26"/>
      <c r="I64" s="26"/>
    </row>
    <row r="65" spans="1:9" ht="37.5" x14ac:dyDescent="0.3">
      <c r="A65" s="4">
        <v>28</v>
      </c>
      <c r="B65" s="24" t="s">
        <v>96</v>
      </c>
      <c r="C65" s="18" t="s">
        <v>121</v>
      </c>
      <c r="D65" s="18">
        <v>1</v>
      </c>
      <c r="E65" s="6">
        <f>SUM(F65:I65)</f>
        <v>261238.62</v>
      </c>
      <c r="F65" s="26">
        <v>261238.62</v>
      </c>
      <c r="G65" s="26"/>
      <c r="H65" s="26"/>
      <c r="I65" s="26"/>
    </row>
    <row r="66" spans="1:9" x14ac:dyDescent="0.3">
      <c r="A66" s="4"/>
      <c r="B66" s="29" t="s">
        <v>76</v>
      </c>
      <c r="C66" s="20"/>
      <c r="D66" s="20"/>
      <c r="E66" s="6">
        <f>SUM(F66:I66)</f>
        <v>4114916.0489935968</v>
      </c>
      <c r="F66" s="28">
        <f>SUM(F67:F83)</f>
        <v>4114916.0489935968</v>
      </c>
      <c r="G66" s="28">
        <f>SUM(G67:G83)</f>
        <v>0</v>
      </c>
      <c r="H66" s="28">
        <f>SUM(H67:H83)</f>
        <v>0</v>
      </c>
      <c r="I66" s="28">
        <f>SUM(I67:I83)</f>
        <v>0</v>
      </c>
    </row>
    <row r="67" spans="1:9" ht="56.25" x14ac:dyDescent="0.3">
      <c r="A67" s="4">
        <v>29</v>
      </c>
      <c r="B67" s="24" t="s">
        <v>60</v>
      </c>
      <c r="C67" s="18" t="s">
        <v>112</v>
      </c>
      <c r="D67" s="18">
        <v>2</v>
      </c>
      <c r="E67" s="6">
        <f t="shared" si="0"/>
        <v>1153173.24</v>
      </c>
      <c r="F67" s="26">
        <v>1153173.24</v>
      </c>
      <c r="G67" s="26"/>
      <c r="H67" s="26"/>
      <c r="I67" s="26"/>
    </row>
    <row r="68" spans="1:9" ht="75" x14ac:dyDescent="0.3">
      <c r="A68" s="4">
        <v>30</v>
      </c>
      <c r="B68" s="24" t="s">
        <v>94</v>
      </c>
      <c r="C68" s="18" t="s">
        <v>134</v>
      </c>
      <c r="D68" s="18">
        <v>1</v>
      </c>
      <c r="E68" s="6">
        <f t="shared" si="0"/>
        <v>10000</v>
      </c>
      <c r="F68" s="26">
        <v>10000</v>
      </c>
      <c r="G68" s="26"/>
      <c r="H68" s="26"/>
      <c r="I68" s="26"/>
    </row>
    <row r="69" spans="1:9" ht="37.5" x14ac:dyDescent="0.3">
      <c r="A69" s="4">
        <v>31</v>
      </c>
      <c r="B69" s="24" t="s">
        <v>61</v>
      </c>
      <c r="C69" s="18" t="s">
        <v>134</v>
      </c>
      <c r="D69" s="18">
        <v>1</v>
      </c>
      <c r="E69" s="6">
        <f t="shared" si="0"/>
        <v>15000</v>
      </c>
      <c r="F69" s="26">
        <v>15000</v>
      </c>
      <c r="G69" s="26"/>
      <c r="H69" s="26"/>
      <c r="I69" s="26"/>
    </row>
    <row r="70" spans="1:9" ht="37.5" x14ac:dyDescent="0.3">
      <c r="A70" s="4">
        <v>32</v>
      </c>
      <c r="B70" s="24" t="s">
        <v>62</v>
      </c>
      <c r="C70" s="18" t="s">
        <v>134</v>
      </c>
      <c r="D70" s="18">
        <v>1</v>
      </c>
      <c r="E70" s="6">
        <f t="shared" si="0"/>
        <v>20000</v>
      </c>
      <c r="F70" s="26">
        <v>20000</v>
      </c>
      <c r="G70" s="26"/>
      <c r="H70" s="26"/>
      <c r="I70" s="26"/>
    </row>
    <row r="71" spans="1:9" ht="56.25" x14ac:dyDescent="0.3">
      <c r="A71" s="4">
        <v>33</v>
      </c>
      <c r="B71" s="24" t="s">
        <v>95</v>
      </c>
      <c r="C71" s="18" t="s">
        <v>136</v>
      </c>
      <c r="D71" s="18">
        <v>19.079999999999998</v>
      </c>
      <c r="E71" s="6">
        <f t="shared" si="0"/>
        <v>498837.86045769043</v>
      </c>
      <c r="F71" s="26">
        <v>498837.86045769043</v>
      </c>
      <c r="G71" s="26"/>
      <c r="H71" s="26"/>
      <c r="I71" s="26"/>
    </row>
    <row r="72" spans="1:9" ht="37.5" x14ac:dyDescent="0.3">
      <c r="A72" s="4">
        <v>34</v>
      </c>
      <c r="B72" s="24" t="s">
        <v>20</v>
      </c>
      <c r="C72" s="48" t="s">
        <v>112</v>
      </c>
      <c r="D72" s="48">
        <v>20</v>
      </c>
      <c r="E72" s="6">
        <f t="shared" si="0"/>
        <v>388082.11549499998</v>
      </c>
      <c r="F72" s="26">
        <v>388082.11549499998</v>
      </c>
      <c r="G72" s="26"/>
      <c r="H72" s="26"/>
      <c r="I72" s="26"/>
    </row>
    <row r="73" spans="1:9" x14ac:dyDescent="0.3">
      <c r="A73" s="4" t="s">
        <v>250</v>
      </c>
      <c r="B73" s="24" t="s">
        <v>240</v>
      </c>
      <c r="C73" s="48" t="s">
        <v>112</v>
      </c>
      <c r="D73" s="48">
        <v>20</v>
      </c>
      <c r="E73" s="6"/>
      <c r="F73" s="26"/>
      <c r="G73" s="26"/>
      <c r="H73" s="26"/>
      <c r="I73" s="26"/>
    </row>
    <row r="74" spans="1:9" ht="56.25" x14ac:dyDescent="0.3">
      <c r="A74" s="4">
        <v>35</v>
      </c>
      <c r="B74" s="24" t="s">
        <v>59</v>
      </c>
      <c r="C74" s="18" t="s">
        <v>134</v>
      </c>
      <c r="D74" s="18">
        <v>1</v>
      </c>
      <c r="E74" s="6">
        <f t="shared" si="0"/>
        <v>31456.565040906004</v>
      </c>
      <c r="F74" s="26">
        <v>31456.565040906004</v>
      </c>
      <c r="G74" s="26"/>
      <c r="H74" s="26"/>
      <c r="I74" s="26"/>
    </row>
    <row r="75" spans="1:9" ht="37.5" x14ac:dyDescent="0.3">
      <c r="A75" s="4">
        <v>36</v>
      </c>
      <c r="B75" s="24" t="s">
        <v>65</v>
      </c>
      <c r="C75" s="44" t="s">
        <v>141</v>
      </c>
      <c r="D75" s="44" t="s">
        <v>181</v>
      </c>
      <c r="E75" s="6">
        <f t="shared" si="0"/>
        <v>1088075.44</v>
      </c>
      <c r="F75" s="26">
        <v>1088075.44</v>
      </c>
      <c r="G75" s="26"/>
      <c r="H75" s="26"/>
      <c r="I75" s="26"/>
    </row>
    <row r="76" spans="1:9" x14ac:dyDescent="0.3">
      <c r="A76" s="4" t="s">
        <v>182</v>
      </c>
      <c r="B76" s="24" t="s">
        <v>178</v>
      </c>
      <c r="C76" s="43" t="s">
        <v>136</v>
      </c>
      <c r="D76" s="43">
        <v>23.1</v>
      </c>
      <c r="E76" s="6"/>
      <c r="F76" s="26"/>
      <c r="G76" s="26"/>
      <c r="H76" s="26"/>
      <c r="I76" s="26"/>
    </row>
    <row r="77" spans="1:9" x14ac:dyDescent="0.3">
      <c r="A77" s="4" t="s">
        <v>183</v>
      </c>
      <c r="B77" s="24" t="s">
        <v>153</v>
      </c>
      <c r="C77" s="43" t="s">
        <v>136</v>
      </c>
      <c r="D77" s="43">
        <v>0.47</v>
      </c>
      <c r="E77" s="6"/>
      <c r="F77" s="26"/>
      <c r="G77" s="26"/>
      <c r="H77" s="26"/>
      <c r="I77" s="26"/>
    </row>
    <row r="78" spans="1:9" x14ac:dyDescent="0.3">
      <c r="A78" s="4" t="s">
        <v>184</v>
      </c>
      <c r="B78" s="24" t="s">
        <v>179</v>
      </c>
      <c r="C78" s="43" t="s">
        <v>136</v>
      </c>
      <c r="D78" s="43">
        <v>12.74</v>
      </c>
      <c r="E78" s="6"/>
      <c r="F78" s="26"/>
      <c r="G78" s="26"/>
      <c r="H78" s="26"/>
      <c r="I78" s="26"/>
    </row>
    <row r="79" spans="1:9" x14ac:dyDescent="0.3">
      <c r="A79" s="4" t="s">
        <v>185</v>
      </c>
      <c r="B79" s="24" t="s">
        <v>180</v>
      </c>
      <c r="C79" s="43" t="s">
        <v>112</v>
      </c>
      <c r="D79" s="43">
        <v>1</v>
      </c>
      <c r="E79" s="6"/>
      <c r="F79" s="26"/>
      <c r="G79" s="26"/>
      <c r="H79" s="26"/>
      <c r="I79" s="26"/>
    </row>
    <row r="80" spans="1:9" ht="75" x14ac:dyDescent="0.3">
      <c r="A80" s="4">
        <v>37</v>
      </c>
      <c r="B80" s="24" t="s">
        <v>67</v>
      </c>
      <c r="C80" s="44" t="s">
        <v>191</v>
      </c>
      <c r="D80" s="44" t="s">
        <v>192</v>
      </c>
      <c r="E80" s="6">
        <f t="shared" si="0"/>
        <v>410290.82799999998</v>
      </c>
      <c r="F80" s="26">
        <v>410290.82799999998</v>
      </c>
      <c r="G80" s="26"/>
      <c r="H80" s="26"/>
      <c r="I80" s="26"/>
    </row>
    <row r="81" spans="1:9" x14ac:dyDescent="0.3">
      <c r="A81" s="4" t="s">
        <v>189</v>
      </c>
      <c r="B81" s="24" t="s">
        <v>180</v>
      </c>
      <c r="C81" s="43" t="s">
        <v>112</v>
      </c>
      <c r="D81" s="43">
        <v>1</v>
      </c>
      <c r="E81" s="6"/>
      <c r="F81" s="26"/>
      <c r="G81" s="26"/>
      <c r="H81" s="26"/>
      <c r="I81" s="26"/>
    </row>
    <row r="82" spans="1:9" x14ac:dyDescent="0.3">
      <c r="A82" s="4" t="s">
        <v>190</v>
      </c>
      <c r="B82" s="24" t="s">
        <v>153</v>
      </c>
      <c r="C82" s="43" t="s">
        <v>136</v>
      </c>
      <c r="D82" s="43">
        <v>3</v>
      </c>
      <c r="E82" s="6"/>
      <c r="F82" s="26"/>
      <c r="G82" s="26"/>
      <c r="H82" s="26"/>
      <c r="I82" s="26"/>
    </row>
    <row r="83" spans="1:9" ht="93.75" x14ac:dyDescent="0.3">
      <c r="A83" s="4">
        <v>38</v>
      </c>
      <c r="B83" s="24" t="s">
        <v>68</v>
      </c>
      <c r="C83" s="48" t="s">
        <v>241</v>
      </c>
      <c r="D83" s="48">
        <v>1</v>
      </c>
      <c r="E83" s="6">
        <f t="shared" si="0"/>
        <v>500000</v>
      </c>
      <c r="F83" s="26">
        <v>500000</v>
      </c>
      <c r="G83" s="26"/>
      <c r="H83" s="26"/>
      <c r="I83" s="26"/>
    </row>
    <row r="84" spans="1:9" x14ac:dyDescent="0.3">
      <c r="A84" s="45">
        <v>39</v>
      </c>
      <c r="B84" s="29" t="s">
        <v>22</v>
      </c>
      <c r="C84" s="18"/>
      <c r="D84" s="18"/>
      <c r="E84" s="6">
        <f t="shared" si="0"/>
        <v>506304.74123007414</v>
      </c>
      <c r="F84" s="26">
        <v>506304.74123007414</v>
      </c>
      <c r="G84" s="26"/>
      <c r="H84" s="26"/>
      <c r="I84" s="26"/>
    </row>
    <row r="85" spans="1:9" ht="37.5" x14ac:dyDescent="0.3">
      <c r="A85" s="45">
        <v>40</v>
      </c>
      <c r="B85" s="29" t="s">
        <v>21</v>
      </c>
      <c r="C85" s="43" t="s">
        <v>237</v>
      </c>
      <c r="D85" s="43">
        <v>117</v>
      </c>
      <c r="E85" s="6">
        <f t="shared" si="0"/>
        <v>1892817.5499100003</v>
      </c>
      <c r="F85" s="26">
        <v>1892817.5499100003</v>
      </c>
      <c r="G85" s="26"/>
      <c r="H85" s="26"/>
      <c r="I85" s="26"/>
    </row>
    <row r="86" spans="1:9" x14ac:dyDescent="0.3">
      <c r="A86" s="45">
        <v>41</v>
      </c>
      <c r="B86" s="29" t="s">
        <v>69</v>
      </c>
      <c r="C86" s="18" t="s">
        <v>112</v>
      </c>
      <c r="D86" s="18">
        <v>7223</v>
      </c>
      <c r="E86" s="6">
        <f t="shared" si="0"/>
        <v>2371935.7538672001</v>
      </c>
      <c r="F86" s="26">
        <v>2371935.7538672001</v>
      </c>
      <c r="G86" s="26"/>
      <c r="H86" s="26"/>
      <c r="I86" s="26"/>
    </row>
    <row r="87" spans="1:9" x14ac:dyDescent="0.3">
      <c r="A87" s="37"/>
      <c r="B87" s="31" t="s">
        <v>71</v>
      </c>
      <c r="C87" s="38"/>
      <c r="D87" s="38"/>
      <c r="E87" s="39"/>
      <c r="F87" s="40"/>
      <c r="G87" s="40"/>
      <c r="H87" s="40"/>
      <c r="I87" s="41"/>
    </row>
    <row r="88" spans="1:9" x14ac:dyDescent="0.3">
      <c r="A88" s="32"/>
      <c r="B88" s="33" t="s">
        <v>72</v>
      </c>
      <c r="C88" s="42"/>
      <c r="D88" s="42"/>
      <c r="E88" s="35">
        <f>SUM(F88:I88)</f>
        <v>22332586.570584752</v>
      </c>
      <c r="F88" s="35">
        <f>F89+F138+F156+F157+F158</f>
        <v>21332586.570584752</v>
      </c>
      <c r="G88" s="35">
        <f>G89+G138+G156+G157+G158</f>
        <v>1000000</v>
      </c>
      <c r="H88" s="35">
        <f>H89+H138+H156+H157+H158</f>
        <v>0</v>
      </c>
      <c r="I88" s="35">
        <f>I89+I138+I156+I157+I158</f>
        <v>0</v>
      </c>
    </row>
    <row r="89" spans="1:9" x14ac:dyDescent="0.3">
      <c r="A89" s="4"/>
      <c r="B89" s="24" t="s">
        <v>14</v>
      </c>
      <c r="C89" s="18"/>
      <c r="D89" s="18"/>
      <c r="E89" s="6">
        <f>SUM(F89:I89)</f>
        <v>12381457.269778138</v>
      </c>
      <c r="F89" s="27">
        <f>SUM(F90:F137)</f>
        <v>11381457.269778138</v>
      </c>
      <c r="G89" s="27">
        <f>SUM(G90:G137)</f>
        <v>1000000</v>
      </c>
      <c r="H89" s="27">
        <f>SUM(H90:H137)</f>
        <v>0</v>
      </c>
      <c r="I89" s="27">
        <f>SUM(I90:I137)</f>
        <v>0</v>
      </c>
    </row>
    <row r="90" spans="1:9" x14ac:dyDescent="0.3">
      <c r="A90" s="4">
        <v>1</v>
      </c>
      <c r="B90" s="24" t="s">
        <v>37</v>
      </c>
      <c r="C90" s="44" t="s">
        <v>112</v>
      </c>
      <c r="D90" s="44">
        <v>2</v>
      </c>
      <c r="E90" s="6">
        <f>SUM(F90:I90)</f>
        <v>710560.513708018</v>
      </c>
      <c r="F90" s="26">
        <v>710560.513708018</v>
      </c>
      <c r="G90" s="26"/>
      <c r="H90" s="26"/>
      <c r="I90" s="26"/>
    </row>
    <row r="91" spans="1:9" x14ac:dyDescent="0.3">
      <c r="A91" s="4" t="s">
        <v>115</v>
      </c>
      <c r="B91" s="24" t="s">
        <v>113</v>
      </c>
      <c r="C91" s="44" t="s">
        <v>112</v>
      </c>
      <c r="D91" s="44">
        <v>1</v>
      </c>
      <c r="E91" s="6"/>
      <c r="F91" s="26"/>
      <c r="G91" s="26"/>
      <c r="H91" s="26"/>
      <c r="I91" s="26"/>
    </row>
    <row r="92" spans="1:9" x14ac:dyDescent="0.3">
      <c r="A92" s="4" t="s">
        <v>116</v>
      </c>
      <c r="B92" s="24" t="s">
        <v>117</v>
      </c>
      <c r="C92" s="44" t="s">
        <v>112</v>
      </c>
      <c r="D92" s="44">
        <v>1</v>
      </c>
      <c r="E92" s="6"/>
      <c r="F92" s="26"/>
      <c r="G92" s="26"/>
      <c r="H92" s="26"/>
      <c r="I92" s="26"/>
    </row>
    <row r="93" spans="1:9" ht="37.5" x14ac:dyDescent="0.3">
      <c r="A93" s="4">
        <v>2</v>
      </c>
      <c r="B93" s="24" t="s">
        <v>38</v>
      </c>
      <c r="C93" s="21" t="s">
        <v>123</v>
      </c>
      <c r="D93" s="21" t="s">
        <v>124</v>
      </c>
      <c r="E93" s="6">
        <f>SUM(F93:I93)</f>
        <v>521784.92099999997</v>
      </c>
      <c r="F93" s="26">
        <v>521784.92099999997</v>
      </c>
      <c r="G93" s="26"/>
      <c r="H93" s="26"/>
      <c r="I93" s="26"/>
    </row>
    <row r="94" spans="1:9" x14ac:dyDescent="0.3">
      <c r="A94" s="4" t="s">
        <v>125</v>
      </c>
      <c r="B94" s="24" t="s">
        <v>118</v>
      </c>
      <c r="C94" s="20" t="s">
        <v>112</v>
      </c>
      <c r="D94" s="20">
        <v>6</v>
      </c>
      <c r="E94" s="6"/>
      <c r="F94" s="26"/>
      <c r="G94" s="26"/>
      <c r="H94" s="26"/>
      <c r="I94" s="26"/>
    </row>
    <row r="95" spans="1:9" x14ac:dyDescent="0.3">
      <c r="A95" s="4" t="s">
        <v>126</v>
      </c>
      <c r="B95" s="24" t="s">
        <v>119</v>
      </c>
      <c r="C95" s="20" t="s">
        <v>112</v>
      </c>
      <c r="D95" s="20">
        <v>49</v>
      </c>
      <c r="E95" s="6"/>
      <c r="F95" s="26"/>
      <c r="G95" s="26"/>
      <c r="H95" s="26"/>
      <c r="I95" s="26"/>
    </row>
    <row r="96" spans="1:9" ht="37.5" x14ac:dyDescent="0.3">
      <c r="A96" s="4" t="s">
        <v>127</v>
      </c>
      <c r="B96" s="24" t="s">
        <v>120</v>
      </c>
      <c r="C96" s="20" t="s">
        <v>121</v>
      </c>
      <c r="D96" s="20">
        <v>2</v>
      </c>
      <c r="E96" s="6"/>
      <c r="F96" s="26"/>
      <c r="G96" s="26"/>
      <c r="H96" s="26"/>
      <c r="I96" s="26"/>
    </row>
    <row r="97" spans="1:9" x14ac:dyDescent="0.3">
      <c r="A97" s="4" t="s">
        <v>128</v>
      </c>
      <c r="B97" s="24" t="s">
        <v>122</v>
      </c>
      <c r="C97" s="20" t="s">
        <v>121</v>
      </c>
      <c r="D97" s="20">
        <v>4</v>
      </c>
      <c r="E97" s="6"/>
      <c r="F97" s="26"/>
      <c r="G97" s="26"/>
      <c r="H97" s="26"/>
      <c r="I97" s="26"/>
    </row>
    <row r="98" spans="1:9" x14ac:dyDescent="0.3">
      <c r="A98" s="4">
        <v>3</v>
      </c>
      <c r="B98" s="24" t="s">
        <v>39</v>
      </c>
      <c r="C98" s="18" t="s">
        <v>112</v>
      </c>
      <c r="D98" s="18">
        <v>5</v>
      </c>
      <c r="E98" s="6">
        <f>SUM(F98:I98)</f>
        <v>1375490</v>
      </c>
      <c r="F98" s="26">
        <v>1375490</v>
      </c>
      <c r="G98" s="26"/>
      <c r="H98" s="26"/>
      <c r="I98" s="26"/>
    </row>
    <row r="99" spans="1:9" x14ac:dyDescent="0.3">
      <c r="A99" s="4" t="s">
        <v>133</v>
      </c>
      <c r="B99" s="24" t="s">
        <v>114</v>
      </c>
      <c r="C99" s="20" t="s">
        <v>112</v>
      </c>
      <c r="D99" s="21">
        <v>1</v>
      </c>
      <c r="E99" s="6"/>
      <c r="F99" s="26"/>
      <c r="G99" s="26"/>
      <c r="H99" s="26"/>
      <c r="I99" s="26"/>
    </row>
    <row r="100" spans="1:9" x14ac:dyDescent="0.3">
      <c r="A100" s="4" t="s">
        <v>186</v>
      </c>
      <c r="B100" s="24" t="s">
        <v>131</v>
      </c>
      <c r="C100" s="20" t="s">
        <v>112</v>
      </c>
      <c r="D100" s="21">
        <v>1</v>
      </c>
      <c r="E100" s="6"/>
      <c r="F100" s="26"/>
      <c r="G100" s="26"/>
      <c r="H100" s="26"/>
      <c r="I100" s="26"/>
    </row>
    <row r="101" spans="1:9" x14ac:dyDescent="0.3">
      <c r="A101" s="4" t="s">
        <v>187</v>
      </c>
      <c r="B101" s="24" t="s">
        <v>129</v>
      </c>
      <c r="C101" s="20" t="s">
        <v>112</v>
      </c>
      <c r="D101" s="21">
        <v>1</v>
      </c>
      <c r="E101" s="6"/>
      <c r="F101" s="26"/>
      <c r="G101" s="26"/>
      <c r="H101" s="26"/>
      <c r="I101" s="26"/>
    </row>
    <row r="102" spans="1:9" x14ac:dyDescent="0.3">
      <c r="A102" s="4" t="s">
        <v>188</v>
      </c>
      <c r="B102" s="24" t="s">
        <v>130</v>
      </c>
      <c r="C102" s="20" t="s">
        <v>112</v>
      </c>
      <c r="D102" s="21">
        <v>2</v>
      </c>
      <c r="E102" s="6"/>
      <c r="F102" s="26"/>
      <c r="G102" s="26"/>
      <c r="H102" s="26"/>
      <c r="I102" s="26"/>
    </row>
    <row r="103" spans="1:9" ht="37.5" x14ac:dyDescent="0.3">
      <c r="A103" s="4">
        <v>4</v>
      </c>
      <c r="B103" s="24" t="s">
        <v>40</v>
      </c>
      <c r="C103" s="20" t="s">
        <v>112</v>
      </c>
      <c r="D103" s="20">
        <v>4</v>
      </c>
      <c r="E103" s="6">
        <f>SUM(F103:I103)</f>
        <v>20206.440000000002</v>
      </c>
      <c r="F103" s="26">
        <v>20206.440000000002</v>
      </c>
      <c r="G103" s="26"/>
      <c r="H103" s="26"/>
      <c r="I103" s="26"/>
    </row>
    <row r="104" spans="1:9" ht="37.5" x14ac:dyDescent="0.3">
      <c r="A104" s="4">
        <v>5</v>
      </c>
      <c r="B104" s="24" t="s">
        <v>242</v>
      </c>
      <c r="C104" s="18" t="s">
        <v>112</v>
      </c>
      <c r="D104" s="18">
        <v>212</v>
      </c>
      <c r="E104" s="6">
        <f>SUM(F104:I104)</f>
        <v>54207.843940620005</v>
      </c>
      <c r="F104" s="26">
        <v>54207.843940620005</v>
      </c>
      <c r="G104" s="26"/>
      <c r="H104" s="26"/>
      <c r="I104" s="26"/>
    </row>
    <row r="105" spans="1:9" ht="37.5" x14ac:dyDescent="0.3">
      <c r="A105" s="4">
        <v>6</v>
      </c>
      <c r="B105" s="24" t="s">
        <v>41</v>
      </c>
      <c r="C105" s="17" t="s">
        <v>112</v>
      </c>
      <c r="D105" s="17">
        <v>3</v>
      </c>
      <c r="E105" s="6">
        <f>SUM(F105:I105)</f>
        <v>23520</v>
      </c>
      <c r="F105" s="26">
        <v>23520</v>
      </c>
      <c r="G105" s="26"/>
      <c r="H105" s="26"/>
      <c r="I105" s="26"/>
    </row>
    <row r="106" spans="1:9" ht="37.5" x14ac:dyDescent="0.3">
      <c r="A106" s="4">
        <v>7</v>
      </c>
      <c r="B106" s="24" t="s">
        <v>42</v>
      </c>
      <c r="C106" s="20" t="s">
        <v>112</v>
      </c>
      <c r="D106" s="20">
        <v>14</v>
      </c>
      <c r="E106" s="6">
        <f>SUM(F106:I106)</f>
        <v>37517.445</v>
      </c>
      <c r="F106" s="26">
        <v>37517.445</v>
      </c>
      <c r="G106" s="26"/>
      <c r="H106" s="26"/>
      <c r="I106" s="26"/>
    </row>
    <row r="107" spans="1:9" ht="75" x14ac:dyDescent="0.3">
      <c r="A107" s="4">
        <v>8</v>
      </c>
      <c r="B107" s="24" t="s">
        <v>45</v>
      </c>
      <c r="C107" s="21" t="s">
        <v>141</v>
      </c>
      <c r="D107" s="21" t="s">
        <v>142</v>
      </c>
      <c r="E107" s="6">
        <f>SUM(F107:I107)</f>
        <v>550071.46</v>
      </c>
      <c r="F107" s="26">
        <v>550071.46</v>
      </c>
      <c r="G107" s="26"/>
      <c r="H107" s="26"/>
      <c r="I107" s="26"/>
    </row>
    <row r="108" spans="1:9" x14ac:dyDescent="0.3">
      <c r="A108" s="4" t="s">
        <v>143</v>
      </c>
      <c r="B108" s="24" t="s">
        <v>138</v>
      </c>
      <c r="C108" s="20" t="s">
        <v>136</v>
      </c>
      <c r="D108" s="20">
        <v>57.360999999999997</v>
      </c>
      <c r="E108" s="6"/>
      <c r="F108" s="26"/>
      <c r="G108" s="26"/>
      <c r="H108" s="26"/>
      <c r="I108" s="26"/>
    </row>
    <row r="109" spans="1:9" x14ac:dyDescent="0.3">
      <c r="A109" s="4" t="s">
        <v>144</v>
      </c>
      <c r="B109" s="24" t="s">
        <v>139</v>
      </c>
      <c r="C109" s="20" t="s">
        <v>112</v>
      </c>
      <c r="D109" s="20">
        <v>6</v>
      </c>
      <c r="E109" s="6"/>
      <c r="F109" s="26"/>
      <c r="G109" s="26"/>
      <c r="H109" s="26"/>
      <c r="I109" s="26"/>
    </row>
    <row r="110" spans="1:9" x14ac:dyDescent="0.3">
      <c r="A110" s="4" t="s">
        <v>145</v>
      </c>
      <c r="B110" s="24" t="s">
        <v>140</v>
      </c>
      <c r="C110" s="20" t="s">
        <v>112</v>
      </c>
      <c r="D110" s="20">
        <v>5</v>
      </c>
      <c r="E110" s="6"/>
      <c r="F110" s="26"/>
      <c r="G110" s="26"/>
      <c r="H110" s="26"/>
      <c r="I110" s="26"/>
    </row>
    <row r="111" spans="1:9" ht="75" x14ac:dyDescent="0.3">
      <c r="A111" s="4">
        <v>9</v>
      </c>
      <c r="B111" s="24" t="s">
        <v>97</v>
      </c>
      <c r="C111" s="44" t="s">
        <v>141</v>
      </c>
      <c r="D111" s="44" t="s">
        <v>170</v>
      </c>
      <c r="E111" s="6">
        <f>SUM(F111:I111)</f>
        <v>1000000</v>
      </c>
      <c r="F111" s="26"/>
      <c r="G111" s="26">
        <v>1000000</v>
      </c>
      <c r="H111" s="26"/>
      <c r="I111" s="26"/>
    </row>
    <row r="112" spans="1:9" x14ac:dyDescent="0.3">
      <c r="A112" s="4" t="s">
        <v>166</v>
      </c>
      <c r="B112" s="24" t="s">
        <v>138</v>
      </c>
      <c r="C112" s="43" t="s">
        <v>136</v>
      </c>
      <c r="D112" s="43">
        <v>378.6087</v>
      </c>
      <c r="E112" s="6"/>
      <c r="F112" s="26"/>
      <c r="G112" s="26"/>
      <c r="H112" s="26"/>
      <c r="I112" s="26"/>
    </row>
    <row r="113" spans="1:9" x14ac:dyDescent="0.3">
      <c r="A113" s="4" t="s">
        <v>167</v>
      </c>
      <c r="B113" s="24" t="s">
        <v>139</v>
      </c>
      <c r="C113" s="43" t="s">
        <v>112</v>
      </c>
      <c r="D113" s="43">
        <v>13</v>
      </c>
      <c r="E113" s="6"/>
      <c r="F113" s="26"/>
      <c r="G113" s="26"/>
      <c r="H113" s="26"/>
      <c r="I113" s="26"/>
    </row>
    <row r="114" spans="1:9" x14ac:dyDescent="0.3">
      <c r="A114" s="4" t="s">
        <v>169</v>
      </c>
      <c r="B114" s="24" t="s">
        <v>140</v>
      </c>
      <c r="C114" s="43" t="s">
        <v>112</v>
      </c>
      <c r="D114" s="43">
        <v>109</v>
      </c>
      <c r="E114" s="6"/>
      <c r="F114" s="26"/>
      <c r="G114" s="26"/>
      <c r="H114" s="26"/>
      <c r="I114" s="26"/>
    </row>
    <row r="115" spans="1:9" ht="75" x14ac:dyDescent="0.3">
      <c r="A115" s="4">
        <v>10</v>
      </c>
      <c r="B115" s="24" t="s">
        <v>15</v>
      </c>
      <c r="C115" s="44" t="s">
        <v>155</v>
      </c>
      <c r="D115" s="44" t="s">
        <v>156</v>
      </c>
      <c r="E115" s="6">
        <f>SUM(F115:I115)</f>
        <v>446044.2667156047</v>
      </c>
      <c r="F115" s="26">
        <v>446044.2667156047</v>
      </c>
      <c r="G115" s="26"/>
      <c r="H115" s="26"/>
      <c r="I115" s="26"/>
    </row>
    <row r="116" spans="1:9" x14ac:dyDescent="0.3">
      <c r="A116" s="4" t="s">
        <v>171</v>
      </c>
      <c r="B116" s="24" t="s">
        <v>153</v>
      </c>
      <c r="C116" s="43" t="s">
        <v>136</v>
      </c>
      <c r="D116" s="44">
        <v>19.899999999999999</v>
      </c>
      <c r="E116" s="6"/>
      <c r="F116" s="26"/>
      <c r="G116" s="26"/>
      <c r="H116" s="26"/>
      <c r="I116" s="26"/>
    </row>
    <row r="117" spans="1:9" x14ac:dyDescent="0.3">
      <c r="A117" s="4" t="s">
        <v>172</v>
      </c>
      <c r="B117" s="24" t="s">
        <v>140</v>
      </c>
      <c r="C117" s="43" t="s">
        <v>112</v>
      </c>
      <c r="D117" s="44">
        <v>15</v>
      </c>
      <c r="E117" s="6"/>
      <c r="F117" s="26"/>
      <c r="G117" s="26"/>
      <c r="H117" s="26"/>
      <c r="I117" s="26"/>
    </row>
    <row r="118" spans="1:9" x14ac:dyDescent="0.3">
      <c r="A118" s="4" t="s">
        <v>173</v>
      </c>
      <c r="B118" s="24" t="s">
        <v>154</v>
      </c>
      <c r="C118" s="43" t="s">
        <v>121</v>
      </c>
      <c r="D118" s="44">
        <v>4</v>
      </c>
      <c r="E118" s="6"/>
      <c r="F118" s="26"/>
      <c r="G118" s="26"/>
      <c r="H118" s="26"/>
      <c r="I118" s="26"/>
    </row>
    <row r="119" spans="1:9" ht="75" x14ac:dyDescent="0.3">
      <c r="A119" s="4">
        <v>11</v>
      </c>
      <c r="B119" s="24" t="s">
        <v>46</v>
      </c>
      <c r="C119" s="44" t="s">
        <v>141</v>
      </c>
      <c r="D119" s="44" t="s">
        <v>228</v>
      </c>
      <c r="E119" s="6">
        <f>SUM(F119:I119)</f>
        <v>507037.39250000002</v>
      </c>
      <c r="F119" s="26">
        <v>507037.39250000002</v>
      </c>
      <c r="G119" s="26"/>
      <c r="H119" s="26"/>
      <c r="I119" s="26"/>
    </row>
    <row r="120" spans="1:9" x14ac:dyDescent="0.3">
      <c r="A120" s="4" t="s">
        <v>157</v>
      </c>
      <c r="B120" s="24" t="s">
        <v>153</v>
      </c>
      <c r="C120" s="43" t="s">
        <v>136</v>
      </c>
      <c r="D120" s="43">
        <v>14.85</v>
      </c>
      <c r="E120" s="6"/>
      <c r="F120" s="26"/>
      <c r="G120" s="26"/>
      <c r="H120" s="26"/>
      <c r="I120" s="26"/>
    </row>
    <row r="121" spans="1:9" x14ac:dyDescent="0.3">
      <c r="A121" s="4" t="s">
        <v>158</v>
      </c>
      <c r="B121" s="24" t="s">
        <v>198</v>
      </c>
      <c r="C121" s="43" t="s">
        <v>112</v>
      </c>
      <c r="D121" s="43">
        <v>5</v>
      </c>
      <c r="E121" s="6"/>
      <c r="F121" s="26"/>
      <c r="G121" s="26"/>
      <c r="H121" s="26"/>
      <c r="I121" s="26"/>
    </row>
    <row r="122" spans="1:9" ht="75" x14ac:dyDescent="0.3">
      <c r="A122" s="4">
        <v>12</v>
      </c>
      <c r="B122" s="24" t="s">
        <v>47</v>
      </c>
      <c r="C122" s="44" t="s">
        <v>141</v>
      </c>
      <c r="D122" s="44" t="s">
        <v>229</v>
      </c>
      <c r="E122" s="6">
        <f>SUM(F122:I122)</f>
        <v>530607.1825</v>
      </c>
      <c r="F122" s="26">
        <v>530607.1825</v>
      </c>
      <c r="G122" s="26"/>
      <c r="H122" s="26"/>
      <c r="I122" s="26"/>
    </row>
    <row r="123" spans="1:9" x14ac:dyDescent="0.3">
      <c r="A123" s="4" t="s">
        <v>160</v>
      </c>
      <c r="B123" s="24" t="s">
        <v>153</v>
      </c>
      <c r="C123" s="43" t="s">
        <v>136</v>
      </c>
      <c r="D123" s="43">
        <v>24.3</v>
      </c>
      <c r="E123" s="6"/>
      <c r="F123" s="26"/>
      <c r="G123" s="26"/>
      <c r="H123" s="26"/>
      <c r="I123" s="26"/>
    </row>
    <row r="124" spans="1:9" x14ac:dyDescent="0.3">
      <c r="A124" s="4" t="s">
        <v>161</v>
      </c>
      <c r="B124" s="24" t="s">
        <v>198</v>
      </c>
      <c r="C124" s="43" t="s">
        <v>112</v>
      </c>
      <c r="D124" s="43">
        <v>19</v>
      </c>
      <c r="E124" s="6"/>
      <c r="F124" s="26"/>
      <c r="G124" s="26"/>
      <c r="H124" s="26"/>
      <c r="I124" s="26"/>
    </row>
    <row r="125" spans="1:9" ht="75" x14ac:dyDescent="0.3">
      <c r="A125" s="4">
        <v>13</v>
      </c>
      <c r="B125" s="24" t="s">
        <v>16</v>
      </c>
      <c r="C125" s="44" t="s">
        <v>162</v>
      </c>
      <c r="D125" s="44" t="s">
        <v>163</v>
      </c>
      <c r="E125" s="6">
        <f>SUM(F125:I125)</f>
        <v>342486.59690769057</v>
      </c>
      <c r="F125" s="26">
        <v>342486.59690769057</v>
      </c>
      <c r="G125" s="26"/>
      <c r="H125" s="26"/>
      <c r="I125" s="26"/>
    </row>
    <row r="126" spans="1:9" x14ac:dyDescent="0.3">
      <c r="A126" s="4" t="s">
        <v>230</v>
      </c>
      <c r="B126" s="24" t="s">
        <v>153</v>
      </c>
      <c r="C126" s="43" t="s">
        <v>136</v>
      </c>
      <c r="D126" s="44">
        <v>13.04</v>
      </c>
      <c r="E126" s="6"/>
      <c r="F126" s="26"/>
      <c r="G126" s="26"/>
      <c r="H126" s="26"/>
      <c r="I126" s="26"/>
    </row>
    <row r="127" spans="1:9" x14ac:dyDescent="0.3">
      <c r="A127" s="4" t="s">
        <v>231</v>
      </c>
      <c r="B127" s="24" t="s">
        <v>154</v>
      </c>
      <c r="C127" s="43" t="s">
        <v>121</v>
      </c>
      <c r="D127" s="44">
        <v>12</v>
      </c>
      <c r="E127" s="6"/>
      <c r="F127" s="26"/>
      <c r="G127" s="26"/>
      <c r="H127" s="26"/>
      <c r="I127" s="26"/>
    </row>
    <row r="128" spans="1:9" ht="37.5" x14ac:dyDescent="0.3">
      <c r="A128" s="4">
        <v>14</v>
      </c>
      <c r="B128" s="24" t="s">
        <v>50</v>
      </c>
      <c r="C128" s="44" t="s">
        <v>191</v>
      </c>
      <c r="D128" s="44" t="s">
        <v>233</v>
      </c>
      <c r="E128" s="6">
        <f>SUM(F128:I128)</f>
        <v>765449.77999999991</v>
      </c>
      <c r="F128" s="26">
        <v>765449.77999999991</v>
      </c>
      <c r="G128" s="26"/>
      <c r="H128" s="26"/>
      <c r="I128" s="26"/>
    </row>
    <row r="129" spans="1:14" x14ac:dyDescent="0.3">
      <c r="A129" s="4" t="s">
        <v>234</v>
      </c>
      <c r="B129" s="24" t="s">
        <v>232</v>
      </c>
      <c r="C129" s="43" t="s">
        <v>112</v>
      </c>
      <c r="D129" s="43">
        <v>12</v>
      </c>
      <c r="E129" s="6"/>
      <c r="F129" s="26"/>
      <c r="G129" s="26"/>
      <c r="H129" s="26"/>
      <c r="I129" s="26"/>
    </row>
    <row r="130" spans="1:14" x14ac:dyDescent="0.3">
      <c r="A130" s="4" t="s">
        <v>235</v>
      </c>
      <c r="B130" s="24" t="s">
        <v>153</v>
      </c>
      <c r="C130" s="43" t="s">
        <v>136</v>
      </c>
      <c r="D130" s="43">
        <v>3</v>
      </c>
      <c r="E130" s="6"/>
      <c r="F130" s="26"/>
      <c r="G130" s="26"/>
      <c r="H130" s="26"/>
      <c r="I130" s="26"/>
    </row>
    <row r="131" spans="1:14" ht="37.5" x14ac:dyDescent="0.3">
      <c r="A131" s="4">
        <v>15</v>
      </c>
      <c r="B131" s="24" t="s">
        <v>18</v>
      </c>
      <c r="C131" s="44" t="s">
        <v>191</v>
      </c>
      <c r="D131" s="44" t="s">
        <v>239</v>
      </c>
      <c r="E131" s="6">
        <f>SUM(F131:I131)</f>
        <v>1746872.76123214</v>
      </c>
      <c r="F131" s="26">
        <v>1746872.76123214</v>
      </c>
      <c r="G131" s="26"/>
      <c r="H131" s="26"/>
      <c r="I131" s="26"/>
    </row>
    <row r="132" spans="1:14" x14ac:dyDescent="0.3">
      <c r="A132" s="4" t="s">
        <v>213</v>
      </c>
      <c r="B132" s="24" t="s">
        <v>238</v>
      </c>
      <c r="C132" s="43" t="s">
        <v>112</v>
      </c>
      <c r="D132" s="43">
        <v>271</v>
      </c>
      <c r="E132" s="6"/>
      <c r="F132" s="26"/>
      <c r="G132" s="26"/>
      <c r="H132" s="26"/>
      <c r="I132" s="26"/>
    </row>
    <row r="133" spans="1:14" x14ac:dyDescent="0.3">
      <c r="A133" s="4" t="s">
        <v>214</v>
      </c>
      <c r="B133" s="24" t="s">
        <v>153</v>
      </c>
      <c r="C133" s="43" t="s">
        <v>136</v>
      </c>
      <c r="D133" s="43">
        <v>31.3384</v>
      </c>
      <c r="E133" s="6"/>
      <c r="F133" s="26"/>
      <c r="G133" s="26"/>
      <c r="H133" s="26"/>
      <c r="I133" s="26"/>
    </row>
    <row r="134" spans="1:14" ht="37.5" x14ac:dyDescent="0.3">
      <c r="A134" s="4">
        <v>16</v>
      </c>
      <c r="B134" s="24" t="s">
        <v>19</v>
      </c>
      <c r="C134" s="43" t="s">
        <v>136</v>
      </c>
      <c r="D134" s="43">
        <v>73.293999999999997</v>
      </c>
      <c r="E134" s="6">
        <f t="shared" ref="E134:E144" si="1">SUM(F134:I134)</f>
        <v>2114239.5557053569</v>
      </c>
      <c r="F134" s="26">
        <v>2114239.5557053569</v>
      </c>
      <c r="G134" s="26"/>
      <c r="H134" s="26"/>
      <c r="I134" s="26"/>
    </row>
    <row r="135" spans="1:14" ht="37.5" x14ac:dyDescent="0.3">
      <c r="A135" s="4">
        <v>17</v>
      </c>
      <c r="B135" s="24" t="s">
        <v>56</v>
      </c>
      <c r="C135" s="43" t="s">
        <v>112</v>
      </c>
      <c r="D135" s="43">
        <v>243</v>
      </c>
      <c r="E135" s="6">
        <f t="shared" si="1"/>
        <v>385361.11056870728</v>
      </c>
      <c r="F135" s="26">
        <v>385361.11056870728</v>
      </c>
      <c r="G135" s="26"/>
      <c r="H135" s="26"/>
      <c r="I135" s="26"/>
    </row>
    <row r="136" spans="1:14" ht="37.5" x14ac:dyDescent="0.3">
      <c r="A136" s="4">
        <v>18</v>
      </c>
      <c r="B136" s="24" t="s">
        <v>243</v>
      </c>
      <c r="C136" s="48" t="s">
        <v>244</v>
      </c>
      <c r="D136" s="48"/>
      <c r="E136" s="6">
        <f t="shared" si="1"/>
        <v>662000</v>
      </c>
      <c r="F136" s="26">
        <v>662000</v>
      </c>
      <c r="G136" s="26"/>
      <c r="H136" s="26"/>
      <c r="I136" s="26"/>
    </row>
    <row r="137" spans="1:14" x14ac:dyDescent="0.3">
      <c r="A137" s="4">
        <v>19</v>
      </c>
      <c r="B137" s="24" t="s">
        <v>245</v>
      </c>
      <c r="C137" s="48" t="s">
        <v>241</v>
      </c>
      <c r="D137" s="48">
        <v>1</v>
      </c>
      <c r="E137" s="6">
        <f t="shared" si="1"/>
        <v>588000</v>
      </c>
      <c r="F137" s="26">
        <v>588000</v>
      </c>
      <c r="G137" s="26"/>
      <c r="H137" s="26"/>
      <c r="I137" s="26"/>
    </row>
    <row r="138" spans="1:14" x14ac:dyDescent="0.3">
      <c r="A138" s="4"/>
      <c r="B138" s="29" t="s">
        <v>76</v>
      </c>
      <c r="C138" s="18"/>
      <c r="D138" s="18"/>
      <c r="E138" s="6">
        <f t="shared" si="1"/>
        <v>6608216.0019983817</v>
      </c>
      <c r="F138" s="6">
        <f>SUM(F139:F155)</f>
        <v>6608216.0019983817</v>
      </c>
      <c r="G138" s="6">
        <f>SUM(G139:G155)</f>
        <v>0</v>
      </c>
      <c r="H138" s="6">
        <f>SUM(H139:H155)</f>
        <v>0</v>
      </c>
      <c r="I138" s="6">
        <f>SUM(I139:I155)</f>
        <v>0</v>
      </c>
    </row>
    <row r="139" spans="1:14" ht="56.25" x14ac:dyDescent="0.3">
      <c r="A139" s="4">
        <v>20</v>
      </c>
      <c r="B139" s="24" t="s">
        <v>60</v>
      </c>
      <c r="C139" s="18" t="s">
        <v>112</v>
      </c>
      <c r="D139" s="18">
        <v>2</v>
      </c>
      <c r="E139" s="6">
        <f t="shared" si="1"/>
        <v>1760605.5159100003</v>
      </c>
      <c r="F139" s="26">
        <v>1760605.5159100003</v>
      </c>
      <c r="G139" s="26"/>
      <c r="H139" s="26"/>
      <c r="I139" s="16"/>
    </row>
    <row r="140" spans="1:14" ht="75" x14ac:dyDescent="0.3">
      <c r="A140" s="4">
        <v>21</v>
      </c>
      <c r="B140" s="24" t="s">
        <v>98</v>
      </c>
      <c r="C140" s="43" t="s">
        <v>112</v>
      </c>
      <c r="D140" s="43">
        <v>8</v>
      </c>
      <c r="E140" s="6">
        <f t="shared" si="1"/>
        <v>160000</v>
      </c>
      <c r="F140" s="26">
        <v>160000</v>
      </c>
      <c r="G140" s="26"/>
      <c r="H140" s="26"/>
      <c r="I140" s="16"/>
      <c r="N140" s="26"/>
    </row>
    <row r="141" spans="1:14" ht="37.5" x14ac:dyDescent="0.3">
      <c r="A141" s="4">
        <v>22</v>
      </c>
      <c r="B141" s="24" t="s">
        <v>77</v>
      </c>
      <c r="C141" s="18" t="s">
        <v>136</v>
      </c>
      <c r="D141" s="18">
        <f>11.79-5.4</f>
        <v>6.3899999999999988</v>
      </c>
      <c r="E141" s="6">
        <f t="shared" si="1"/>
        <v>1106679.08329598</v>
      </c>
      <c r="F141" s="26">
        <v>1106679.08329598</v>
      </c>
      <c r="G141" s="26"/>
      <c r="H141" s="26"/>
      <c r="I141" s="16"/>
    </row>
    <row r="142" spans="1:14" ht="37.5" x14ac:dyDescent="0.3">
      <c r="A142" s="4">
        <v>23</v>
      </c>
      <c r="B142" s="24" t="s">
        <v>78</v>
      </c>
      <c r="C142" s="18" t="s">
        <v>136</v>
      </c>
      <c r="D142" s="18">
        <v>5.4</v>
      </c>
      <c r="E142" s="6">
        <f t="shared" si="1"/>
        <v>1110395.3282032099</v>
      </c>
      <c r="F142" s="26">
        <v>1110395.3282032099</v>
      </c>
      <c r="G142" s="26"/>
      <c r="H142" s="26"/>
      <c r="I142" s="16"/>
    </row>
    <row r="143" spans="1:14" ht="56.25" x14ac:dyDescent="0.3">
      <c r="A143" s="4">
        <v>24</v>
      </c>
      <c r="B143" s="24" t="s">
        <v>95</v>
      </c>
      <c r="C143" s="18" t="s">
        <v>136</v>
      </c>
      <c r="D143" s="18">
        <v>19.079999999999998</v>
      </c>
      <c r="E143" s="6">
        <f t="shared" si="1"/>
        <v>748536.07458919194</v>
      </c>
      <c r="F143" s="26">
        <v>748536.07458919194</v>
      </c>
      <c r="G143" s="26"/>
      <c r="H143" s="26"/>
      <c r="I143" s="16"/>
    </row>
    <row r="144" spans="1:14" ht="37.5" x14ac:dyDescent="0.3">
      <c r="A144" s="4">
        <v>25</v>
      </c>
      <c r="B144" s="24" t="s">
        <v>99</v>
      </c>
      <c r="C144" s="18" t="s">
        <v>134</v>
      </c>
      <c r="D144" s="18">
        <v>1</v>
      </c>
      <c r="E144" s="6">
        <f t="shared" si="1"/>
        <v>20000</v>
      </c>
      <c r="F144" s="26">
        <v>20000</v>
      </c>
      <c r="G144" s="26"/>
      <c r="H144" s="26"/>
      <c r="I144" s="16"/>
    </row>
    <row r="145" spans="1:9" ht="37.5" x14ac:dyDescent="0.3">
      <c r="A145" s="4">
        <v>26</v>
      </c>
      <c r="B145" s="24" t="s">
        <v>100</v>
      </c>
      <c r="C145" s="18" t="s">
        <v>134</v>
      </c>
      <c r="D145" s="18">
        <v>1</v>
      </c>
      <c r="E145" s="6">
        <f t="shared" ref="E145:E224" si="2">SUM(F145:I145)</f>
        <v>2000</v>
      </c>
      <c r="F145" s="26">
        <v>2000</v>
      </c>
      <c r="G145" s="26"/>
      <c r="H145" s="26"/>
      <c r="I145" s="16"/>
    </row>
    <row r="146" spans="1:9" ht="37.5" x14ac:dyDescent="0.3">
      <c r="A146" s="4">
        <v>27</v>
      </c>
      <c r="B146" s="24" t="s">
        <v>63</v>
      </c>
      <c r="C146" s="44" t="s">
        <v>141</v>
      </c>
      <c r="D146" s="44" t="s">
        <v>199</v>
      </c>
      <c r="E146" s="6">
        <f t="shared" si="2"/>
        <v>450000</v>
      </c>
      <c r="F146" s="26">
        <v>450000</v>
      </c>
      <c r="G146" s="26"/>
      <c r="H146" s="26"/>
      <c r="I146" s="16"/>
    </row>
    <row r="147" spans="1:9" x14ac:dyDescent="0.3">
      <c r="A147" s="4" t="s">
        <v>203</v>
      </c>
      <c r="B147" s="24" t="s">
        <v>178</v>
      </c>
      <c r="C147" s="43" t="s">
        <v>136</v>
      </c>
      <c r="D147" s="43">
        <v>24</v>
      </c>
      <c r="E147" s="6"/>
      <c r="F147" s="26"/>
      <c r="G147" s="26"/>
      <c r="H147" s="26"/>
      <c r="I147" s="16"/>
    </row>
    <row r="148" spans="1:9" x14ac:dyDescent="0.3">
      <c r="A148" s="47" t="s">
        <v>204</v>
      </c>
      <c r="B148" s="24" t="s">
        <v>179</v>
      </c>
      <c r="C148" s="43" t="s">
        <v>136</v>
      </c>
      <c r="D148" s="43">
        <v>30</v>
      </c>
      <c r="E148" s="6"/>
      <c r="F148" s="26"/>
      <c r="G148" s="26"/>
      <c r="H148" s="26"/>
      <c r="I148" s="16"/>
    </row>
    <row r="149" spans="1:9" x14ac:dyDescent="0.3">
      <c r="A149" s="4" t="s">
        <v>205</v>
      </c>
      <c r="B149" s="24" t="s">
        <v>198</v>
      </c>
      <c r="C149" s="43" t="s">
        <v>112</v>
      </c>
      <c r="D149" s="43">
        <v>11</v>
      </c>
      <c r="E149" s="6"/>
      <c r="F149" s="26"/>
      <c r="G149" s="26"/>
      <c r="H149" s="26"/>
      <c r="I149" s="16"/>
    </row>
    <row r="150" spans="1:9" ht="37.5" x14ac:dyDescent="0.3">
      <c r="A150" s="4">
        <v>28</v>
      </c>
      <c r="B150" s="24" t="s">
        <v>64</v>
      </c>
      <c r="C150" s="44" t="s">
        <v>141</v>
      </c>
      <c r="D150" s="44" t="s">
        <v>202</v>
      </c>
      <c r="E150" s="6">
        <f t="shared" si="2"/>
        <v>500000</v>
      </c>
      <c r="F150" s="26">
        <v>500000</v>
      </c>
      <c r="G150" s="26"/>
      <c r="H150" s="26"/>
      <c r="I150" s="16"/>
    </row>
    <row r="151" spans="1:9" x14ac:dyDescent="0.3">
      <c r="A151" s="4" t="s">
        <v>251</v>
      </c>
      <c r="B151" s="24" t="s">
        <v>178</v>
      </c>
      <c r="C151" s="43" t="s">
        <v>136</v>
      </c>
      <c r="D151" s="43">
        <v>16.5</v>
      </c>
      <c r="E151" s="6"/>
      <c r="F151" s="26"/>
      <c r="G151" s="26"/>
      <c r="H151" s="26"/>
      <c r="I151" s="16"/>
    </row>
    <row r="152" spans="1:9" x14ac:dyDescent="0.3">
      <c r="A152" s="4" t="s">
        <v>252</v>
      </c>
      <c r="B152" s="24" t="s">
        <v>179</v>
      </c>
      <c r="C152" s="43" t="s">
        <v>136</v>
      </c>
      <c r="D152" s="43">
        <v>122.9</v>
      </c>
      <c r="E152" s="6"/>
      <c r="F152" s="26"/>
      <c r="G152" s="26"/>
      <c r="H152" s="26"/>
      <c r="I152" s="16"/>
    </row>
    <row r="153" spans="1:9" x14ac:dyDescent="0.3">
      <c r="A153" s="4" t="s">
        <v>253</v>
      </c>
      <c r="B153" s="24" t="s">
        <v>180</v>
      </c>
      <c r="C153" s="43" t="s">
        <v>112</v>
      </c>
      <c r="D153" s="43">
        <v>1</v>
      </c>
      <c r="E153" s="6"/>
      <c r="F153" s="26"/>
      <c r="G153" s="26"/>
      <c r="H153" s="26"/>
      <c r="I153" s="16"/>
    </row>
    <row r="154" spans="1:9" ht="37.5" x14ac:dyDescent="0.3">
      <c r="A154" s="4">
        <v>39</v>
      </c>
      <c r="B154" s="24" t="s">
        <v>246</v>
      </c>
      <c r="C154" s="48" t="s">
        <v>244</v>
      </c>
      <c r="D154" s="48"/>
      <c r="E154" s="6">
        <f t="shared" si="2"/>
        <v>250000</v>
      </c>
      <c r="F154" s="26">
        <v>250000</v>
      </c>
      <c r="G154" s="26"/>
      <c r="H154" s="26"/>
      <c r="I154" s="16"/>
    </row>
    <row r="155" spans="1:9" ht="93.75" x14ac:dyDescent="0.3">
      <c r="A155" s="4">
        <v>30</v>
      </c>
      <c r="B155" s="24" t="s">
        <v>68</v>
      </c>
      <c r="C155" s="48" t="s">
        <v>241</v>
      </c>
      <c r="D155" s="48">
        <v>1</v>
      </c>
      <c r="E155" s="6">
        <f t="shared" si="2"/>
        <v>500000</v>
      </c>
      <c r="F155" s="26">
        <v>500000</v>
      </c>
      <c r="G155" s="26"/>
      <c r="H155" s="26"/>
      <c r="I155" s="16"/>
    </row>
    <row r="156" spans="1:9" x14ac:dyDescent="0.3">
      <c r="A156" s="45">
        <v>31</v>
      </c>
      <c r="B156" s="29" t="s">
        <v>22</v>
      </c>
      <c r="C156" s="18"/>
      <c r="D156" s="18"/>
      <c r="E156" s="6">
        <f t="shared" si="2"/>
        <v>88956</v>
      </c>
      <c r="F156" s="26">
        <v>88956</v>
      </c>
      <c r="G156" s="26"/>
      <c r="H156" s="26"/>
      <c r="I156" s="16"/>
    </row>
    <row r="157" spans="1:9" ht="37.5" x14ac:dyDescent="0.3">
      <c r="A157" s="45">
        <v>32</v>
      </c>
      <c r="B157" s="29" t="s">
        <v>21</v>
      </c>
      <c r="C157" s="18"/>
      <c r="D157" s="18"/>
      <c r="E157" s="6">
        <f t="shared" si="2"/>
        <v>2101027.4804001004</v>
      </c>
      <c r="F157" s="26">
        <v>2101027.4804001004</v>
      </c>
      <c r="G157" s="26"/>
      <c r="H157" s="26"/>
      <c r="I157" s="16"/>
    </row>
    <row r="158" spans="1:9" x14ac:dyDescent="0.3">
      <c r="A158" s="45">
        <v>33</v>
      </c>
      <c r="B158" s="29" t="s">
        <v>69</v>
      </c>
      <c r="C158" s="18" t="s">
        <v>112</v>
      </c>
      <c r="D158" s="18">
        <v>2559</v>
      </c>
      <c r="E158" s="6">
        <f t="shared" si="2"/>
        <v>1152929.81840813</v>
      </c>
      <c r="F158" s="26">
        <v>1152929.81840813</v>
      </c>
      <c r="G158" s="26"/>
      <c r="H158" s="26"/>
      <c r="I158" s="16"/>
    </row>
    <row r="159" spans="1:9" x14ac:dyDescent="0.3">
      <c r="A159" s="37"/>
      <c r="B159" s="31" t="s">
        <v>79</v>
      </c>
      <c r="C159" s="38"/>
      <c r="D159" s="38"/>
      <c r="E159" s="39"/>
      <c r="F159" s="40"/>
      <c r="G159" s="40"/>
      <c r="H159" s="40"/>
      <c r="I159" s="41"/>
    </row>
    <row r="160" spans="1:9" x14ac:dyDescent="0.3">
      <c r="A160" s="32"/>
      <c r="B160" s="33" t="s">
        <v>80</v>
      </c>
      <c r="C160" s="42"/>
      <c r="D160" s="42"/>
      <c r="E160" s="35">
        <f>SUM(F160:I160)</f>
        <v>25041081.586182185</v>
      </c>
      <c r="F160" s="35">
        <f>F161+F193+F222+F223+F224</f>
        <v>24041081.586182185</v>
      </c>
      <c r="G160" s="35">
        <f>G161+G193+G222+G223+G224</f>
        <v>1000000</v>
      </c>
      <c r="H160" s="35">
        <f>H161+H193+H222+H223+H224</f>
        <v>0</v>
      </c>
      <c r="I160" s="35">
        <f>I161+I193+I222+I223+I224</f>
        <v>0</v>
      </c>
    </row>
    <row r="161" spans="1:9" x14ac:dyDescent="0.3">
      <c r="A161" s="4"/>
      <c r="B161" s="8" t="s">
        <v>14</v>
      </c>
      <c r="C161" s="18"/>
      <c r="D161" s="18"/>
      <c r="E161" s="6">
        <f t="shared" si="2"/>
        <v>13160742.690977922</v>
      </c>
      <c r="F161" s="28">
        <f>SUM(F162:F192)</f>
        <v>12160742.690977922</v>
      </c>
      <c r="G161" s="28">
        <f>SUM(G162:G192)</f>
        <v>1000000</v>
      </c>
      <c r="H161" s="28">
        <f>SUM(H162:H192)</f>
        <v>0</v>
      </c>
      <c r="I161" s="28">
        <f>SUM(I162:I192)</f>
        <v>0</v>
      </c>
    </row>
    <row r="162" spans="1:9" x14ac:dyDescent="0.3">
      <c r="A162" s="4">
        <v>1</v>
      </c>
      <c r="B162" s="24" t="s">
        <v>39</v>
      </c>
      <c r="C162" s="18" t="s">
        <v>112</v>
      </c>
      <c r="D162" s="18">
        <v>5</v>
      </c>
      <c r="E162" s="6">
        <f t="shared" si="2"/>
        <v>2334238</v>
      </c>
      <c r="F162" s="26">
        <v>2334238</v>
      </c>
      <c r="G162" s="26"/>
      <c r="H162" s="26"/>
      <c r="I162" s="26"/>
    </row>
    <row r="163" spans="1:9" x14ac:dyDescent="0.3">
      <c r="A163" s="4" t="s">
        <v>115</v>
      </c>
      <c r="B163" s="24" t="s">
        <v>114</v>
      </c>
      <c r="C163" s="20" t="s">
        <v>112</v>
      </c>
      <c r="D163" s="21">
        <v>1</v>
      </c>
      <c r="E163" s="6"/>
      <c r="F163" s="26"/>
      <c r="G163" s="26"/>
      <c r="H163" s="26"/>
      <c r="I163" s="26"/>
    </row>
    <row r="164" spans="1:9" x14ac:dyDescent="0.3">
      <c r="A164" s="4" t="s">
        <v>116</v>
      </c>
      <c r="B164" s="24" t="s">
        <v>131</v>
      </c>
      <c r="C164" s="20" t="s">
        <v>112</v>
      </c>
      <c r="D164" s="21">
        <v>1</v>
      </c>
      <c r="E164" s="6"/>
      <c r="F164" s="26"/>
      <c r="G164" s="26"/>
      <c r="H164" s="26"/>
      <c r="I164" s="26"/>
    </row>
    <row r="165" spans="1:9" x14ac:dyDescent="0.3">
      <c r="A165" s="4" t="s">
        <v>206</v>
      </c>
      <c r="B165" s="24" t="s">
        <v>129</v>
      </c>
      <c r="C165" s="20" t="s">
        <v>112</v>
      </c>
      <c r="D165" s="21">
        <v>1</v>
      </c>
      <c r="E165" s="6"/>
      <c r="F165" s="26"/>
      <c r="G165" s="26"/>
      <c r="H165" s="26"/>
      <c r="I165" s="26"/>
    </row>
    <row r="166" spans="1:9" x14ac:dyDescent="0.3">
      <c r="A166" s="4" t="s">
        <v>207</v>
      </c>
      <c r="B166" s="24" t="s">
        <v>130</v>
      </c>
      <c r="C166" s="20" t="s">
        <v>112</v>
      </c>
      <c r="D166" s="21">
        <v>2</v>
      </c>
      <c r="E166" s="6"/>
      <c r="F166" s="26"/>
      <c r="G166" s="26"/>
      <c r="H166" s="26"/>
      <c r="I166" s="26"/>
    </row>
    <row r="167" spans="1:9" ht="37.5" x14ac:dyDescent="0.3">
      <c r="A167" s="4">
        <v>2</v>
      </c>
      <c r="B167" s="24" t="s">
        <v>73</v>
      </c>
      <c r="C167" s="18" t="s">
        <v>112</v>
      </c>
      <c r="D167" s="18">
        <v>2</v>
      </c>
      <c r="E167" s="6">
        <f t="shared" si="2"/>
        <v>400000</v>
      </c>
      <c r="F167" s="26">
        <v>400000</v>
      </c>
      <c r="G167" s="26"/>
      <c r="H167" s="26"/>
      <c r="I167" s="26"/>
    </row>
    <row r="168" spans="1:9" x14ac:dyDescent="0.3">
      <c r="A168" s="4" t="s">
        <v>125</v>
      </c>
      <c r="B168" s="24" t="s">
        <v>132</v>
      </c>
      <c r="C168" s="20" t="s">
        <v>112</v>
      </c>
      <c r="D168" s="20">
        <v>2</v>
      </c>
      <c r="E168" s="6"/>
      <c r="F168" s="26"/>
      <c r="G168" s="26"/>
      <c r="H168" s="26"/>
      <c r="I168" s="26"/>
    </row>
    <row r="169" spans="1:9" ht="37.5" x14ac:dyDescent="0.3">
      <c r="A169" s="4">
        <v>3</v>
      </c>
      <c r="B169" s="24" t="s">
        <v>40</v>
      </c>
      <c r="C169" s="18" t="s">
        <v>112</v>
      </c>
      <c r="D169" s="18">
        <v>4</v>
      </c>
      <c r="E169" s="6">
        <f t="shared" si="2"/>
        <v>22429.148400000005</v>
      </c>
      <c r="F169" s="26">
        <v>22429.148400000005</v>
      </c>
      <c r="G169" s="26"/>
      <c r="H169" s="26"/>
      <c r="I169" s="26"/>
    </row>
    <row r="170" spans="1:9" ht="37.5" x14ac:dyDescent="0.3">
      <c r="A170" s="4">
        <v>4</v>
      </c>
      <c r="B170" s="24" t="s">
        <v>242</v>
      </c>
      <c r="C170" s="18" t="s">
        <v>112</v>
      </c>
      <c r="D170" s="18">
        <v>119</v>
      </c>
      <c r="E170" s="6">
        <f t="shared" si="2"/>
        <v>66795.004767565813</v>
      </c>
      <c r="F170" s="26">
        <v>66795.004767565813</v>
      </c>
      <c r="G170" s="26"/>
      <c r="H170" s="26"/>
      <c r="I170" s="26"/>
    </row>
    <row r="171" spans="1:9" ht="37.5" x14ac:dyDescent="0.3">
      <c r="A171" s="4">
        <v>5</v>
      </c>
      <c r="B171" s="24" t="s">
        <v>41</v>
      </c>
      <c r="C171" s="18" t="s">
        <v>112</v>
      </c>
      <c r="D171" s="18">
        <v>3</v>
      </c>
      <c r="E171" s="6">
        <f t="shared" si="2"/>
        <v>23520</v>
      </c>
      <c r="F171" s="26">
        <v>23520</v>
      </c>
      <c r="G171" s="26"/>
      <c r="H171" s="26"/>
      <c r="I171" s="26"/>
    </row>
    <row r="172" spans="1:9" ht="37.5" x14ac:dyDescent="0.3">
      <c r="A172" s="4">
        <v>6</v>
      </c>
      <c r="B172" s="24" t="s">
        <v>42</v>
      </c>
      <c r="C172" s="20" t="s">
        <v>112</v>
      </c>
      <c r="D172" s="20">
        <v>14</v>
      </c>
      <c r="E172" s="6">
        <f t="shared" si="2"/>
        <v>41644.363950000006</v>
      </c>
      <c r="F172" s="26">
        <v>41644.363950000006</v>
      </c>
      <c r="G172" s="26"/>
      <c r="H172" s="26"/>
      <c r="I172" s="26"/>
    </row>
    <row r="173" spans="1:9" ht="75" x14ac:dyDescent="0.3">
      <c r="A173" s="4">
        <v>7</v>
      </c>
      <c r="B173" s="24" t="s">
        <v>45</v>
      </c>
      <c r="C173" s="21" t="s">
        <v>141</v>
      </c>
      <c r="D173" s="21" t="s">
        <v>142</v>
      </c>
      <c r="E173" s="6">
        <f t="shared" si="2"/>
        <v>1575107.19</v>
      </c>
      <c r="F173" s="26">
        <v>1575107.19</v>
      </c>
      <c r="G173" s="26"/>
      <c r="H173" s="26"/>
      <c r="I173" s="26"/>
    </row>
    <row r="174" spans="1:9" x14ac:dyDescent="0.3">
      <c r="A174" s="4" t="s">
        <v>146</v>
      </c>
      <c r="B174" s="24" t="s">
        <v>138</v>
      </c>
      <c r="C174" s="20" t="s">
        <v>136</v>
      </c>
      <c r="D174" s="20">
        <v>57.360999999999997</v>
      </c>
      <c r="E174" s="6"/>
      <c r="F174" s="26"/>
      <c r="G174" s="26"/>
      <c r="H174" s="26"/>
      <c r="I174" s="26"/>
    </row>
    <row r="175" spans="1:9" x14ac:dyDescent="0.3">
      <c r="A175" s="4" t="s">
        <v>147</v>
      </c>
      <c r="B175" s="24" t="s">
        <v>139</v>
      </c>
      <c r="C175" s="20" t="s">
        <v>112</v>
      </c>
      <c r="D175" s="20">
        <v>6</v>
      </c>
      <c r="E175" s="6"/>
      <c r="F175" s="26"/>
      <c r="G175" s="26"/>
      <c r="H175" s="26"/>
      <c r="I175" s="26"/>
    </row>
    <row r="176" spans="1:9" x14ac:dyDescent="0.3">
      <c r="A176" s="4" t="s">
        <v>148</v>
      </c>
      <c r="B176" s="24" t="s">
        <v>140</v>
      </c>
      <c r="C176" s="20" t="s">
        <v>112</v>
      </c>
      <c r="D176" s="20">
        <v>5</v>
      </c>
      <c r="E176" s="6"/>
      <c r="F176" s="26"/>
      <c r="G176" s="26"/>
      <c r="H176" s="26"/>
      <c r="I176" s="26"/>
    </row>
    <row r="177" spans="1:9" ht="75" x14ac:dyDescent="0.3">
      <c r="A177" s="4">
        <v>8</v>
      </c>
      <c r="B177" s="24" t="s">
        <v>97</v>
      </c>
      <c r="C177" s="44" t="s">
        <v>141</v>
      </c>
      <c r="D177" s="44" t="s">
        <v>170</v>
      </c>
      <c r="E177" s="6">
        <f t="shared" si="2"/>
        <v>1000000</v>
      </c>
      <c r="F177" s="26"/>
      <c r="G177" s="26">
        <v>1000000</v>
      </c>
      <c r="H177" s="26"/>
      <c r="I177" s="26"/>
    </row>
    <row r="178" spans="1:9" x14ac:dyDescent="0.3">
      <c r="A178" s="4" t="s">
        <v>143</v>
      </c>
      <c r="B178" s="24" t="s">
        <v>138</v>
      </c>
      <c r="C178" s="43" t="s">
        <v>136</v>
      </c>
      <c r="D178" s="43">
        <v>378.6087</v>
      </c>
      <c r="E178" s="6"/>
      <c r="F178" s="26"/>
      <c r="G178" s="26"/>
      <c r="H178" s="26"/>
      <c r="I178" s="26"/>
    </row>
    <row r="179" spans="1:9" x14ac:dyDescent="0.3">
      <c r="A179" s="4" t="s">
        <v>144</v>
      </c>
      <c r="B179" s="24" t="s">
        <v>139</v>
      </c>
      <c r="C179" s="43" t="s">
        <v>112</v>
      </c>
      <c r="D179" s="43">
        <v>13</v>
      </c>
      <c r="E179" s="6"/>
      <c r="F179" s="26"/>
      <c r="G179" s="26"/>
      <c r="H179" s="26"/>
      <c r="I179" s="26"/>
    </row>
    <row r="180" spans="1:9" x14ac:dyDescent="0.3">
      <c r="A180" s="4" t="s">
        <v>145</v>
      </c>
      <c r="B180" s="24" t="s">
        <v>140</v>
      </c>
      <c r="C180" s="43" t="s">
        <v>112</v>
      </c>
      <c r="D180" s="43">
        <v>109</v>
      </c>
      <c r="E180" s="6"/>
      <c r="F180" s="26"/>
      <c r="G180" s="26"/>
      <c r="H180" s="26"/>
      <c r="I180" s="26"/>
    </row>
    <row r="181" spans="1:9" ht="75" x14ac:dyDescent="0.3">
      <c r="A181" s="4">
        <v>9</v>
      </c>
      <c r="B181" s="24" t="s">
        <v>46</v>
      </c>
      <c r="C181" s="44" t="s">
        <v>141</v>
      </c>
      <c r="D181" s="44" t="s">
        <v>228</v>
      </c>
      <c r="E181" s="6">
        <f t="shared" si="2"/>
        <v>649852.34950000001</v>
      </c>
      <c r="F181" s="26">
        <v>649852.34950000001</v>
      </c>
      <c r="G181" s="26"/>
      <c r="H181" s="26"/>
      <c r="I181" s="26"/>
    </row>
    <row r="182" spans="1:9" x14ac:dyDescent="0.3">
      <c r="A182" s="4" t="s">
        <v>166</v>
      </c>
      <c r="B182" s="24" t="s">
        <v>153</v>
      </c>
      <c r="C182" s="43" t="s">
        <v>136</v>
      </c>
      <c r="D182" s="43">
        <v>14.85</v>
      </c>
      <c r="E182" s="6"/>
      <c r="F182" s="26"/>
      <c r="G182" s="26"/>
      <c r="H182" s="26"/>
      <c r="I182" s="26"/>
    </row>
    <row r="183" spans="1:9" x14ac:dyDescent="0.3">
      <c r="A183" s="4" t="s">
        <v>167</v>
      </c>
      <c r="B183" s="24" t="s">
        <v>198</v>
      </c>
      <c r="C183" s="43" t="s">
        <v>112</v>
      </c>
      <c r="D183" s="43">
        <v>5</v>
      </c>
      <c r="E183" s="6"/>
      <c r="F183" s="26"/>
      <c r="G183" s="26"/>
      <c r="H183" s="26"/>
      <c r="I183" s="26"/>
    </row>
    <row r="184" spans="1:9" ht="75" x14ac:dyDescent="0.3">
      <c r="A184" s="4">
        <v>10</v>
      </c>
      <c r="B184" s="24" t="s">
        <v>47</v>
      </c>
      <c r="C184" s="44" t="s">
        <v>141</v>
      </c>
      <c r="D184" s="44" t="s">
        <v>229</v>
      </c>
      <c r="E184" s="6">
        <f t="shared" si="2"/>
        <v>682850.05550000002</v>
      </c>
      <c r="F184" s="26">
        <v>682850.05550000002</v>
      </c>
      <c r="G184" s="26"/>
      <c r="H184" s="26"/>
      <c r="I184" s="26"/>
    </row>
    <row r="185" spans="1:9" x14ac:dyDescent="0.3">
      <c r="A185" s="4" t="s">
        <v>171</v>
      </c>
      <c r="B185" s="24" t="s">
        <v>153</v>
      </c>
      <c r="C185" s="43" t="s">
        <v>136</v>
      </c>
      <c r="D185" s="43">
        <v>24.3</v>
      </c>
      <c r="E185" s="6"/>
      <c r="F185" s="26"/>
      <c r="G185" s="26"/>
      <c r="H185" s="26"/>
      <c r="I185" s="26"/>
    </row>
    <row r="186" spans="1:9" x14ac:dyDescent="0.3">
      <c r="A186" s="4" t="s">
        <v>172</v>
      </c>
      <c r="B186" s="24" t="s">
        <v>198</v>
      </c>
      <c r="C186" s="43" t="s">
        <v>112</v>
      </c>
      <c r="D186" s="43">
        <v>19</v>
      </c>
      <c r="E186" s="6"/>
      <c r="F186" s="26"/>
      <c r="G186" s="26"/>
      <c r="H186" s="26"/>
      <c r="I186" s="26"/>
    </row>
    <row r="187" spans="1:9" ht="37.5" x14ac:dyDescent="0.3">
      <c r="A187" s="4">
        <v>11</v>
      </c>
      <c r="B187" s="24" t="s">
        <v>18</v>
      </c>
      <c r="C187" s="48" t="s">
        <v>241</v>
      </c>
      <c r="D187" s="48">
        <v>1</v>
      </c>
      <c r="E187" s="6">
        <f t="shared" si="2"/>
        <v>481192.10135143</v>
      </c>
      <c r="F187" s="26">
        <v>481192.10135143</v>
      </c>
      <c r="G187" s="26"/>
      <c r="H187" s="26"/>
      <c r="I187" s="26"/>
    </row>
    <row r="188" spans="1:9" ht="37.5" x14ac:dyDescent="0.3">
      <c r="A188" s="4">
        <v>12</v>
      </c>
      <c r="B188" s="24" t="s">
        <v>19</v>
      </c>
      <c r="C188" s="43" t="s">
        <v>136</v>
      </c>
      <c r="D188" s="43">
        <v>73.293999999999997</v>
      </c>
      <c r="E188" s="6">
        <f t="shared" si="2"/>
        <v>2883114.4775089268</v>
      </c>
      <c r="F188" s="26">
        <v>2883114.4775089268</v>
      </c>
      <c r="G188" s="26"/>
      <c r="H188" s="26"/>
      <c r="I188" s="26"/>
    </row>
    <row r="189" spans="1:9" ht="37.5" x14ac:dyDescent="0.3">
      <c r="A189" s="4">
        <v>13</v>
      </c>
      <c r="B189" s="24" t="s">
        <v>243</v>
      </c>
      <c r="C189" s="48" t="s">
        <v>244</v>
      </c>
      <c r="D189" s="48"/>
      <c r="E189" s="6">
        <f t="shared" si="2"/>
        <v>1000000</v>
      </c>
      <c r="F189" s="26">
        <v>1000000</v>
      </c>
      <c r="G189" s="26"/>
      <c r="H189" s="26"/>
      <c r="I189" s="26"/>
    </row>
    <row r="190" spans="1:9" x14ac:dyDescent="0.3">
      <c r="A190" s="4">
        <v>14</v>
      </c>
      <c r="B190" s="24" t="s">
        <v>247</v>
      </c>
      <c r="C190" s="48" t="s">
        <v>241</v>
      </c>
      <c r="D190" s="48">
        <v>1</v>
      </c>
      <c r="E190" s="6">
        <f t="shared" si="2"/>
        <v>500000</v>
      </c>
      <c r="F190" s="26">
        <v>500000</v>
      </c>
      <c r="G190" s="26"/>
      <c r="H190" s="26"/>
      <c r="I190" s="26"/>
    </row>
    <row r="191" spans="1:9" ht="131.25" x14ac:dyDescent="0.3">
      <c r="A191" s="4">
        <v>15</v>
      </c>
      <c r="B191" s="24" t="s">
        <v>248</v>
      </c>
      <c r="C191" s="48" t="s">
        <v>241</v>
      </c>
      <c r="D191" s="48">
        <v>1</v>
      </c>
      <c r="E191" s="6">
        <f t="shared" si="2"/>
        <v>350000</v>
      </c>
      <c r="F191" s="26">
        <v>350000</v>
      </c>
      <c r="G191" s="26"/>
      <c r="H191" s="26"/>
      <c r="I191" s="26"/>
    </row>
    <row r="192" spans="1:9" ht="93.75" x14ac:dyDescent="0.3">
      <c r="A192" s="4">
        <v>16</v>
      </c>
      <c r="B192" s="24" t="s">
        <v>68</v>
      </c>
      <c r="C192" s="48" t="s">
        <v>241</v>
      </c>
      <c r="D192" s="48">
        <v>1</v>
      </c>
      <c r="E192" s="6">
        <f t="shared" si="2"/>
        <v>1150000</v>
      </c>
      <c r="F192" s="26">
        <v>1150000</v>
      </c>
      <c r="G192" s="26"/>
      <c r="H192" s="26"/>
      <c r="I192" s="26"/>
    </row>
    <row r="193" spans="1:9" x14ac:dyDescent="0.3">
      <c r="A193" s="4"/>
      <c r="B193" s="8" t="s">
        <v>76</v>
      </c>
      <c r="C193" s="20"/>
      <c r="D193" s="20"/>
      <c r="E193" s="6">
        <f t="shared" si="2"/>
        <v>7842933.594548434</v>
      </c>
      <c r="F193" s="28">
        <f>SUM(F194:F221)</f>
        <v>7842933.594548434</v>
      </c>
      <c r="G193" s="28">
        <f>SUM(G194:G221)</f>
        <v>0</v>
      </c>
      <c r="H193" s="28">
        <f>SUM(H194:H221)</f>
        <v>0</v>
      </c>
      <c r="I193" s="28">
        <f>SUM(I194:I221)</f>
        <v>0</v>
      </c>
    </row>
    <row r="194" spans="1:9" ht="37.5" x14ac:dyDescent="0.3">
      <c r="A194" s="4">
        <v>17</v>
      </c>
      <c r="B194" s="24" t="s">
        <v>58</v>
      </c>
      <c r="C194" s="18" t="s">
        <v>134</v>
      </c>
      <c r="D194" s="18">
        <v>1</v>
      </c>
      <c r="E194" s="6">
        <f t="shared" si="2"/>
        <v>20000</v>
      </c>
      <c r="F194" s="26">
        <v>20000</v>
      </c>
      <c r="G194" s="26"/>
      <c r="H194" s="26"/>
      <c r="I194" s="26"/>
    </row>
    <row r="195" spans="1:9" ht="37.5" x14ac:dyDescent="0.3">
      <c r="A195" s="4">
        <v>18</v>
      </c>
      <c r="B195" s="24" t="s">
        <v>101</v>
      </c>
      <c r="C195" s="44" t="s">
        <v>211</v>
      </c>
      <c r="D195" s="44" t="s">
        <v>212</v>
      </c>
      <c r="E195" s="6">
        <f t="shared" si="2"/>
        <v>689506.72872000001</v>
      </c>
      <c r="F195" s="26">
        <v>689506.72872000001</v>
      </c>
      <c r="G195" s="26"/>
      <c r="H195" s="26"/>
      <c r="I195" s="26"/>
    </row>
    <row r="196" spans="1:9" x14ac:dyDescent="0.3">
      <c r="A196" s="47" t="s">
        <v>254</v>
      </c>
      <c r="B196" s="24" t="s">
        <v>208</v>
      </c>
      <c r="C196" s="43" t="s">
        <v>112</v>
      </c>
      <c r="D196" s="43">
        <v>1</v>
      </c>
      <c r="E196" s="6"/>
      <c r="F196" s="26"/>
      <c r="G196" s="26"/>
      <c r="H196" s="26"/>
      <c r="I196" s="26"/>
    </row>
    <row r="197" spans="1:9" x14ac:dyDescent="0.3">
      <c r="A197" s="4" t="s">
        <v>255</v>
      </c>
      <c r="B197" s="24" t="s">
        <v>209</v>
      </c>
      <c r="C197" s="43" t="s">
        <v>112</v>
      </c>
      <c r="D197" s="43">
        <v>1</v>
      </c>
      <c r="E197" s="6"/>
      <c r="F197" s="26"/>
      <c r="G197" s="26"/>
      <c r="H197" s="26"/>
      <c r="I197" s="26"/>
    </row>
    <row r="198" spans="1:9" x14ac:dyDescent="0.3">
      <c r="A198" s="4" t="s">
        <v>256</v>
      </c>
      <c r="B198" s="24" t="s">
        <v>210</v>
      </c>
      <c r="C198" s="43" t="s">
        <v>121</v>
      </c>
      <c r="D198" s="43">
        <v>2</v>
      </c>
      <c r="E198" s="6"/>
      <c r="F198" s="26"/>
      <c r="G198" s="26"/>
      <c r="H198" s="26"/>
      <c r="I198" s="26"/>
    </row>
    <row r="199" spans="1:9" ht="75" x14ac:dyDescent="0.3">
      <c r="A199" s="4">
        <v>19</v>
      </c>
      <c r="B199" s="24" t="s">
        <v>98</v>
      </c>
      <c r="C199" s="18" t="s">
        <v>112</v>
      </c>
      <c r="D199" s="18">
        <v>8</v>
      </c>
      <c r="E199" s="6">
        <f t="shared" si="2"/>
        <v>80000</v>
      </c>
      <c r="F199" s="26">
        <v>80000</v>
      </c>
      <c r="G199" s="26"/>
      <c r="H199" s="26"/>
      <c r="I199" s="26"/>
    </row>
    <row r="200" spans="1:9" ht="37.5" x14ac:dyDescent="0.3">
      <c r="A200" s="4">
        <v>20</v>
      </c>
      <c r="B200" s="24" t="s">
        <v>102</v>
      </c>
      <c r="C200" s="18" t="s">
        <v>134</v>
      </c>
      <c r="D200" s="18">
        <v>1</v>
      </c>
      <c r="E200" s="6">
        <f t="shared" si="2"/>
        <v>5000</v>
      </c>
      <c r="F200" s="26">
        <v>5000</v>
      </c>
      <c r="G200" s="26"/>
      <c r="H200" s="26"/>
      <c r="I200" s="26"/>
    </row>
    <row r="201" spans="1:9" ht="37.5" x14ac:dyDescent="0.3">
      <c r="A201" s="4">
        <v>21</v>
      </c>
      <c r="B201" s="24" t="s">
        <v>77</v>
      </c>
      <c r="C201" s="43" t="s">
        <v>136</v>
      </c>
      <c r="D201" s="43">
        <f>11.79-5.4</f>
        <v>6.3899999999999988</v>
      </c>
      <c r="E201" s="6">
        <f t="shared" si="2"/>
        <v>1450000</v>
      </c>
      <c r="F201" s="26">
        <v>1450000</v>
      </c>
      <c r="G201" s="26"/>
      <c r="H201" s="26"/>
      <c r="I201" s="26"/>
    </row>
    <row r="202" spans="1:9" ht="37.5" x14ac:dyDescent="0.3">
      <c r="A202" s="4">
        <v>22</v>
      </c>
      <c r="B202" s="24" t="s">
        <v>78</v>
      </c>
      <c r="C202" s="43" t="s">
        <v>136</v>
      </c>
      <c r="D202" s="43">
        <v>5.4</v>
      </c>
      <c r="E202" s="6">
        <f t="shared" si="2"/>
        <v>1700000</v>
      </c>
      <c r="F202" s="26">
        <v>1700000</v>
      </c>
      <c r="G202" s="26"/>
      <c r="H202" s="26"/>
      <c r="I202" s="26"/>
    </row>
    <row r="203" spans="1:9" ht="56.25" x14ac:dyDescent="0.3">
      <c r="A203" s="4">
        <v>23</v>
      </c>
      <c r="B203" s="24" t="s">
        <v>95</v>
      </c>
      <c r="C203" s="18" t="s">
        <v>136</v>
      </c>
      <c r="D203" s="18">
        <v>19.079999999999998</v>
      </c>
      <c r="E203" s="6">
        <f t="shared" si="2"/>
        <v>775627.12747922167</v>
      </c>
      <c r="F203" s="26">
        <v>775627.12747922167</v>
      </c>
      <c r="G203" s="26"/>
      <c r="H203" s="26"/>
      <c r="I203" s="26"/>
    </row>
    <row r="204" spans="1:9" ht="37.5" x14ac:dyDescent="0.3">
      <c r="A204" s="4">
        <v>24</v>
      </c>
      <c r="B204" s="24" t="s">
        <v>103</v>
      </c>
      <c r="C204" s="44" t="s">
        <v>141</v>
      </c>
      <c r="D204" s="44" t="s">
        <v>215</v>
      </c>
      <c r="E204" s="6">
        <f t="shared" si="2"/>
        <v>160000</v>
      </c>
      <c r="F204" s="26">
        <v>160000</v>
      </c>
      <c r="G204" s="26"/>
      <c r="H204" s="26"/>
      <c r="I204" s="26"/>
    </row>
    <row r="205" spans="1:9" x14ac:dyDescent="0.3">
      <c r="A205" s="4" t="s">
        <v>219</v>
      </c>
      <c r="B205" s="24" t="s">
        <v>178</v>
      </c>
      <c r="C205" s="43" t="s">
        <v>136</v>
      </c>
      <c r="D205" s="43">
        <v>8</v>
      </c>
      <c r="E205" s="6"/>
      <c r="F205" s="26"/>
      <c r="G205" s="26"/>
      <c r="H205" s="26"/>
      <c r="I205" s="26"/>
    </row>
    <row r="206" spans="1:9" x14ac:dyDescent="0.3">
      <c r="A206" s="4" t="s">
        <v>220</v>
      </c>
      <c r="B206" s="24" t="s">
        <v>179</v>
      </c>
      <c r="C206" s="43" t="s">
        <v>136</v>
      </c>
      <c r="D206" s="43">
        <v>8</v>
      </c>
      <c r="E206" s="6"/>
      <c r="F206" s="26"/>
      <c r="G206" s="26"/>
      <c r="H206" s="26"/>
      <c r="I206" s="26"/>
    </row>
    <row r="207" spans="1:9" x14ac:dyDescent="0.3">
      <c r="A207" s="4" t="s">
        <v>221</v>
      </c>
      <c r="B207" s="24" t="s">
        <v>198</v>
      </c>
      <c r="C207" s="43" t="s">
        <v>112</v>
      </c>
      <c r="D207" s="43">
        <v>3</v>
      </c>
      <c r="E207" s="6"/>
      <c r="F207" s="26"/>
      <c r="G207" s="26"/>
      <c r="H207" s="26"/>
      <c r="I207" s="26"/>
    </row>
    <row r="208" spans="1:9" ht="37.5" x14ac:dyDescent="0.3">
      <c r="A208" s="4">
        <v>25</v>
      </c>
      <c r="B208" s="24" t="s">
        <v>104</v>
      </c>
      <c r="C208" s="48" t="s">
        <v>241</v>
      </c>
      <c r="D208" s="48">
        <v>1</v>
      </c>
      <c r="E208" s="6">
        <f t="shared" si="2"/>
        <v>57610.848349212938</v>
      </c>
      <c r="F208" s="26">
        <v>57610.848349212938</v>
      </c>
      <c r="G208" s="26"/>
      <c r="H208" s="26"/>
      <c r="I208" s="26"/>
    </row>
    <row r="209" spans="1:11" ht="37.5" x14ac:dyDescent="0.3">
      <c r="A209" s="4">
        <v>26</v>
      </c>
      <c r="B209" s="24" t="s">
        <v>66</v>
      </c>
      <c r="C209" s="18" t="s">
        <v>136</v>
      </c>
      <c r="D209" s="18">
        <v>15</v>
      </c>
      <c r="E209" s="6">
        <f t="shared" si="2"/>
        <v>189084</v>
      </c>
      <c r="F209" s="26">
        <v>189084</v>
      </c>
      <c r="G209" s="26"/>
      <c r="H209" s="26"/>
      <c r="I209" s="26"/>
    </row>
    <row r="210" spans="1:11" x14ac:dyDescent="0.3">
      <c r="A210" s="4" t="s">
        <v>200</v>
      </c>
      <c r="B210" s="24" t="s">
        <v>153</v>
      </c>
      <c r="C210" s="43" t="s">
        <v>136</v>
      </c>
      <c r="D210" s="43">
        <v>6</v>
      </c>
      <c r="E210" s="6"/>
      <c r="F210" s="26"/>
      <c r="G210" s="26"/>
      <c r="H210" s="26"/>
      <c r="I210" s="26"/>
    </row>
    <row r="211" spans="1:11" x14ac:dyDescent="0.3">
      <c r="A211" s="4" t="s">
        <v>201</v>
      </c>
      <c r="B211" s="24" t="s">
        <v>216</v>
      </c>
      <c r="C211" s="43" t="s">
        <v>136</v>
      </c>
      <c r="D211" s="43">
        <v>9</v>
      </c>
      <c r="E211" s="6"/>
      <c r="F211" s="26"/>
      <c r="G211" s="26"/>
      <c r="H211" s="26"/>
      <c r="I211" s="26"/>
    </row>
    <row r="212" spans="1:11" ht="37.5" x14ac:dyDescent="0.3">
      <c r="A212" s="4">
        <v>27</v>
      </c>
      <c r="B212" s="24" t="s">
        <v>63</v>
      </c>
      <c r="C212" s="44" t="s">
        <v>141</v>
      </c>
      <c r="D212" s="44" t="s">
        <v>199</v>
      </c>
      <c r="E212" s="6">
        <f t="shared" si="2"/>
        <v>500000</v>
      </c>
      <c r="F212" s="26">
        <v>500000</v>
      </c>
      <c r="G212" s="26"/>
      <c r="H212" s="26"/>
      <c r="I212" s="26"/>
    </row>
    <row r="213" spans="1:11" x14ac:dyDescent="0.3">
      <c r="A213" s="4" t="s">
        <v>203</v>
      </c>
      <c r="B213" s="24" t="s">
        <v>178</v>
      </c>
      <c r="C213" s="43" t="s">
        <v>136</v>
      </c>
      <c r="D213" s="43">
        <v>24</v>
      </c>
      <c r="E213" s="6"/>
      <c r="F213" s="26"/>
      <c r="G213" s="26"/>
      <c r="H213" s="26"/>
      <c r="I213" s="26"/>
    </row>
    <row r="214" spans="1:11" x14ac:dyDescent="0.3">
      <c r="A214" s="4" t="s">
        <v>204</v>
      </c>
      <c r="B214" s="24" t="s">
        <v>179</v>
      </c>
      <c r="C214" s="43" t="s">
        <v>136</v>
      </c>
      <c r="D214" s="43">
        <v>30</v>
      </c>
      <c r="E214" s="6"/>
      <c r="F214" s="26"/>
      <c r="G214" s="26"/>
      <c r="H214" s="26"/>
      <c r="I214" s="26"/>
    </row>
    <row r="215" spans="1:11" x14ac:dyDescent="0.3">
      <c r="A215" s="4" t="s">
        <v>205</v>
      </c>
      <c r="B215" s="24" t="s">
        <v>198</v>
      </c>
      <c r="C215" s="43" t="s">
        <v>112</v>
      </c>
      <c r="D215" s="43">
        <v>11</v>
      </c>
      <c r="E215" s="6"/>
      <c r="F215" s="26"/>
      <c r="G215" s="26"/>
      <c r="H215" s="26"/>
      <c r="I215" s="26"/>
    </row>
    <row r="216" spans="1:11" ht="37.5" x14ac:dyDescent="0.3">
      <c r="A216" s="4">
        <v>28</v>
      </c>
      <c r="B216" s="24" t="s">
        <v>64</v>
      </c>
      <c r="C216" s="44" t="s">
        <v>141</v>
      </c>
      <c r="D216" s="44" t="s">
        <v>202</v>
      </c>
      <c r="E216" s="6">
        <f t="shared" si="2"/>
        <v>1216104.8899999999</v>
      </c>
      <c r="F216" s="26">
        <v>1216104.8899999999</v>
      </c>
      <c r="G216" s="26"/>
      <c r="H216" s="26"/>
      <c r="I216" s="26"/>
    </row>
    <row r="217" spans="1:11" x14ac:dyDescent="0.3">
      <c r="A217" s="4" t="s">
        <v>251</v>
      </c>
      <c r="B217" s="24" t="s">
        <v>178</v>
      </c>
      <c r="C217" s="43" t="s">
        <v>136</v>
      </c>
      <c r="D217" s="43">
        <v>16.5</v>
      </c>
      <c r="E217" s="6"/>
      <c r="F217" s="26"/>
      <c r="G217" s="26"/>
      <c r="H217" s="26"/>
      <c r="I217" s="26"/>
    </row>
    <row r="218" spans="1:11" x14ac:dyDescent="0.3">
      <c r="A218" s="4" t="s">
        <v>252</v>
      </c>
      <c r="B218" s="24" t="s">
        <v>179</v>
      </c>
      <c r="C218" s="43" t="s">
        <v>136</v>
      </c>
      <c r="D218" s="43">
        <v>122.9</v>
      </c>
      <c r="E218" s="6"/>
      <c r="F218" s="26"/>
      <c r="G218" s="26"/>
      <c r="H218" s="26"/>
      <c r="I218" s="26"/>
    </row>
    <row r="219" spans="1:11" x14ac:dyDescent="0.3">
      <c r="A219" s="4" t="s">
        <v>257</v>
      </c>
      <c r="B219" s="24" t="s">
        <v>180</v>
      </c>
      <c r="C219" s="43" t="s">
        <v>112</v>
      </c>
      <c r="D219" s="43">
        <v>1</v>
      </c>
      <c r="E219" s="6"/>
      <c r="F219" s="26"/>
      <c r="G219" s="26"/>
      <c r="H219" s="26"/>
      <c r="I219" s="26"/>
    </row>
    <row r="220" spans="1:11" ht="37.5" x14ac:dyDescent="0.3">
      <c r="A220" s="4">
        <v>29</v>
      </c>
      <c r="B220" s="24" t="s">
        <v>246</v>
      </c>
      <c r="C220" s="48" t="s">
        <v>244</v>
      </c>
      <c r="D220" s="48"/>
      <c r="E220" s="6">
        <f t="shared" si="2"/>
        <v>400000</v>
      </c>
      <c r="F220" s="26">
        <v>400000</v>
      </c>
      <c r="G220" s="26"/>
      <c r="H220" s="26"/>
      <c r="I220" s="26"/>
    </row>
    <row r="221" spans="1:11" ht="93.75" x14ac:dyDescent="0.3">
      <c r="A221" s="4">
        <v>30</v>
      </c>
      <c r="B221" s="24" t="s">
        <v>68</v>
      </c>
      <c r="C221" s="48" t="s">
        <v>241</v>
      </c>
      <c r="D221" s="48">
        <v>1</v>
      </c>
      <c r="E221" s="6">
        <f t="shared" si="2"/>
        <v>600000</v>
      </c>
      <c r="F221" s="26">
        <v>600000</v>
      </c>
      <c r="G221" s="26">
        <f>SUM(G222:G224)</f>
        <v>0</v>
      </c>
      <c r="H221" s="26">
        <f>SUM(H222:H224)</f>
        <v>0</v>
      </c>
      <c r="I221" s="26">
        <f>SUM(I222:I224)</f>
        <v>0</v>
      </c>
    </row>
    <row r="222" spans="1:11" x14ac:dyDescent="0.3">
      <c r="A222" s="45">
        <v>31</v>
      </c>
      <c r="B222" s="29" t="s">
        <v>22</v>
      </c>
      <c r="C222" s="18"/>
      <c r="D222" s="18"/>
      <c r="E222" s="6">
        <f t="shared" si="2"/>
        <v>201782.86888095195</v>
      </c>
      <c r="F222" s="26">
        <v>201782.86888095195</v>
      </c>
      <c r="G222" s="26"/>
      <c r="H222" s="26"/>
      <c r="I222" s="26"/>
    </row>
    <row r="223" spans="1:11" ht="37.5" x14ac:dyDescent="0.3">
      <c r="A223" s="45">
        <v>32</v>
      </c>
      <c r="B223" s="29" t="s">
        <v>21</v>
      </c>
      <c r="C223" s="18"/>
      <c r="D223" s="18"/>
      <c r="E223" s="6">
        <f t="shared" si="2"/>
        <v>2332140.5032441118</v>
      </c>
      <c r="F223" s="26">
        <v>2332140.5032441118</v>
      </c>
      <c r="G223" s="26"/>
      <c r="H223" s="26"/>
      <c r="I223" s="26"/>
    </row>
    <row r="224" spans="1:11" x14ac:dyDescent="0.3">
      <c r="A224" s="45">
        <v>33</v>
      </c>
      <c r="B224" s="29" t="s">
        <v>69</v>
      </c>
      <c r="C224" s="18" t="s">
        <v>112</v>
      </c>
      <c r="D224" s="18">
        <v>2462</v>
      </c>
      <c r="E224" s="6">
        <f t="shared" si="2"/>
        <v>1503481.9285307601</v>
      </c>
      <c r="F224" s="26">
        <v>1503481.9285307601</v>
      </c>
      <c r="G224" s="26"/>
      <c r="H224" s="26"/>
      <c r="I224" s="26"/>
      <c r="K224" s="49"/>
    </row>
    <row r="225" spans="1:9" x14ac:dyDescent="0.3">
      <c r="A225" s="37"/>
      <c r="B225" s="31" t="s">
        <v>82</v>
      </c>
      <c r="C225" s="38"/>
      <c r="D225" s="38"/>
      <c r="E225" s="39"/>
      <c r="F225" s="40"/>
      <c r="G225" s="40"/>
      <c r="H225" s="40"/>
      <c r="I225" s="41"/>
    </row>
    <row r="226" spans="1:9" x14ac:dyDescent="0.3">
      <c r="A226" s="32"/>
      <c r="B226" s="33" t="s">
        <v>83</v>
      </c>
      <c r="C226" s="42"/>
      <c r="D226" s="42"/>
      <c r="E226" s="35">
        <f>SUM(F226:I226)</f>
        <v>25358723.465214111</v>
      </c>
      <c r="F226" s="35">
        <f>F227+F259+F278+F279+F280</f>
        <v>23358723.465214111</v>
      </c>
      <c r="G226" s="35">
        <f>G227+G259+G278+G279+G280</f>
        <v>2000000</v>
      </c>
      <c r="H226" s="35">
        <f>H227+H259+H278+H279+H280</f>
        <v>0</v>
      </c>
      <c r="I226" s="35">
        <f>I227+I259+I278+I279+I280</f>
        <v>0</v>
      </c>
    </row>
    <row r="227" spans="1:9" x14ac:dyDescent="0.3">
      <c r="A227" s="4"/>
      <c r="B227" s="8" t="s">
        <v>14</v>
      </c>
      <c r="C227" s="18"/>
      <c r="D227" s="18"/>
      <c r="E227" s="6">
        <f t="shared" ref="E227:E287" si="3">SUM(F227:I227)</f>
        <v>14696006.181598846</v>
      </c>
      <c r="F227" s="6">
        <f>SUM(F228:F258)</f>
        <v>12696006.181598846</v>
      </c>
      <c r="G227" s="6">
        <f>SUM(G228:G258)</f>
        <v>2000000</v>
      </c>
      <c r="H227" s="6">
        <f>SUM(H228:H258)</f>
        <v>0</v>
      </c>
      <c r="I227" s="6">
        <f>SUM(I228:I258)</f>
        <v>0</v>
      </c>
    </row>
    <row r="228" spans="1:9" x14ac:dyDescent="0.3">
      <c r="A228" s="4">
        <v>1</v>
      </c>
      <c r="B228" s="24" t="s">
        <v>39</v>
      </c>
      <c r="C228" s="18" t="s">
        <v>112</v>
      </c>
      <c r="D228" s="18">
        <v>5</v>
      </c>
      <c r="E228" s="6">
        <f t="shared" si="3"/>
        <v>5580130.8203717805</v>
      </c>
      <c r="F228" s="26">
        <v>5580130.8203717805</v>
      </c>
      <c r="G228" s="16"/>
      <c r="H228" s="16"/>
      <c r="I228" s="16"/>
    </row>
    <row r="229" spans="1:9" x14ac:dyDescent="0.3">
      <c r="A229" s="4" t="s">
        <v>115</v>
      </c>
      <c r="B229" s="24" t="s">
        <v>114</v>
      </c>
      <c r="C229" s="43" t="s">
        <v>112</v>
      </c>
      <c r="D229" s="44">
        <v>1</v>
      </c>
      <c r="E229" s="6"/>
      <c r="F229" s="26"/>
      <c r="G229" s="16"/>
      <c r="H229" s="16"/>
      <c r="I229" s="16"/>
    </row>
    <row r="230" spans="1:9" x14ac:dyDescent="0.3">
      <c r="A230" s="4" t="s">
        <v>116</v>
      </c>
      <c r="B230" s="24" t="s">
        <v>131</v>
      </c>
      <c r="C230" s="43" t="s">
        <v>112</v>
      </c>
      <c r="D230" s="44">
        <v>1</v>
      </c>
      <c r="E230" s="6"/>
      <c r="F230" s="26"/>
      <c r="G230" s="16"/>
      <c r="H230" s="16"/>
      <c r="I230" s="16"/>
    </row>
    <row r="231" spans="1:9" x14ac:dyDescent="0.3">
      <c r="A231" s="4" t="s">
        <v>206</v>
      </c>
      <c r="B231" s="24" t="s">
        <v>129</v>
      </c>
      <c r="C231" s="43" t="s">
        <v>112</v>
      </c>
      <c r="D231" s="44">
        <v>1</v>
      </c>
      <c r="E231" s="6"/>
      <c r="F231" s="26"/>
      <c r="G231" s="16"/>
      <c r="H231" s="16"/>
      <c r="I231" s="16"/>
    </row>
    <row r="232" spans="1:9" x14ac:dyDescent="0.3">
      <c r="A232" s="4" t="s">
        <v>207</v>
      </c>
      <c r="B232" s="24" t="s">
        <v>130</v>
      </c>
      <c r="C232" s="43" t="s">
        <v>112</v>
      </c>
      <c r="D232" s="44">
        <v>2</v>
      </c>
      <c r="E232" s="6"/>
      <c r="F232" s="26"/>
      <c r="G232" s="16"/>
      <c r="H232" s="16"/>
      <c r="I232" s="16"/>
    </row>
    <row r="233" spans="1:9" ht="37.5" x14ac:dyDescent="0.3">
      <c r="A233" s="4">
        <v>2</v>
      </c>
      <c r="B233" s="24" t="s">
        <v>81</v>
      </c>
      <c r="C233" s="18" t="s">
        <v>222</v>
      </c>
      <c r="D233" s="18">
        <v>1</v>
      </c>
      <c r="E233" s="6">
        <f t="shared" si="3"/>
        <v>18052</v>
      </c>
      <c r="F233" s="26">
        <v>18052</v>
      </c>
      <c r="G233" s="26"/>
      <c r="H233" s="26"/>
      <c r="I233" s="26"/>
    </row>
    <row r="234" spans="1:9" ht="37.5" x14ac:dyDescent="0.3">
      <c r="A234" s="4">
        <v>3</v>
      </c>
      <c r="B234" s="24" t="s">
        <v>73</v>
      </c>
      <c r="C234" s="18" t="s">
        <v>112</v>
      </c>
      <c r="D234" s="18">
        <v>2</v>
      </c>
      <c r="E234" s="6">
        <f t="shared" si="3"/>
        <v>590256.73</v>
      </c>
      <c r="F234" s="26">
        <v>590256.73</v>
      </c>
      <c r="G234" s="26"/>
      <c r="H234" s="26"/>
      <c r="I234" s="26"/>
    </row>
    <row r="235" spans="1:9" x14ac:dyDescent="0.3">
      <c r="A235" s="4" t="s">
        <v>133</v>
      </c>
      <c r="B235" s="24" t="s">
        <v>132</v>
      </c>
      <c r="C235" s="20" t="s">
        <v>112</v>
      </c>
      <c r="D235" s="20">
        <v>2</v>
      </c>
      <c r="E235" s="6"/>
      <c r="F235" s="26"/>
      <c r="G235" s="26"/>
      <c r="H235" s="26"/>
      <c r="I235" s="26"/>
    </row>
    <row r="236" spans="1:9" ht="37.5" x14ac:dyDescent="0.3">
      <c r="A236" s="4">
        <v>4</v>
      </c>
      <c r="B236" s="24" t="s">
        <v>40</v>
      </c>
      <c r="C236" s="18" t="s">
        <v>112</v>
      </c>
      <c r="D236" s="18">
        <v>4</v>
      </c>
      <c r="E236" s="6">
        <f t="shared" si="3"/>
        <v>24896.354724000008</v>
      </c>
      <c r="F236" s="26">
        <v>24896.354724000008</v>
      </c>
      <c r="G236" s="26"/>
      <c r="H236" s="26"/>
      <c r="I236" s="26"/>
    </row>
    <row r="237" spans="1:9" ht="37.5" x14ac:dyDescent="0.3">
      <c r="A237" s="4">
        <v>5</v>
      </c>
      <c r="B237" s="24" t="s">
        <v>242</v>
      </c>
      <c r="C237" s="18" t="s">
        <v>112</v>
      </c>
      <c r="D237" s="18">
        <v>106</v>
      </c>
      <c r="E237" s="6">
        <f t="shared" si="3"/>
        <v>104167.08594743529</v>
      </c>
      <c r="F237" s="26">
        <v>104167.08594743529</v>
      </c>
      <c r="G237" s="26"/>
      <c r="H237" s="26"/>
      <c r="I237" s="26"/>
    </row>
    <row r="238" spans="1:9" ht="37.5" x14ac:dyDescent="0.3">
      <c r="A238" s="4">
        <v>6</v>
      </c>
      <c r="B238" s="24" t="s">
        <v>41</v>
      </c>
      <c r="C238" s="18" t="s">
        <v>112</v>
      </c>
      <c r="D238" s="18">
        <v>3</v>
      </c>
      <c r="E238" s="6">
        <f t="shared" si="3"/>
        <v>23520</v>
      </c>
      <c r="F238" s="26">
        <v>23520</v>
      </c>
      <c r="G238" s="26"/>
      <c r="H238" s="26"/>
      <c r="I238" s="26"/>
    </row>
    <row r="239" spans="1:9" ht="56.25" x14ac:dyDescent="0.3">
      <c r="A239" s="4">
        <v>7</v>
      </c>
      <c r="B239" s="24" t="s">
        <v>43</v>
      </c>
      <c r="C239" s="18" t="s">
        <v>134</v>
      </c>
      <c r="D239" s="18">
        <v>1</v>
      </c>
      <c r="E239" s="6">
        <f t="shared" si="3"/>
        <v>40000</v>
      </c>
      <c r="F239" s="26">
        <v>40000</v>
      </c>
      <c r="G239" s="26"/>
      <c r="H239" s="26"/>
      <c r="I239" s="26"/>
    </row>
    <row r="240" spans="1:9" ht="75" x14ac:dyDescent="0.3">
      <c r="A240" s="4">
        <v>8</v>
      </c>
      <c r="B240" s="24" t="s">
        <v>106</v>
      </c>
      <c r="C240" s="21" t="s">
        <v>141</v>
      </c>
      <c r="D240" s="21" t="s">
        <v>149</v>
      </c>
      <c r="E240" s="6">
        <f t="shared" si="3"/>
        <v>375180.93797963485</v>
      </c>
      <c r="F240" s="26">
        <v>375180.93797963485</v>
      </c>
      <c r="G240" s="26"/>
      <c r="H240" s="26"/>
      <c r="I240" s="26"/>
    </row>
    <row r="241" spans="1:9" x14ac:dyDescent="0.3">
      <c r="A241" s="4" t="s">
        <v>143</v>
      </c>
      <c r="B241" s="24" t="s">
        <v>138</v>
      </c>
      <c r="C241" s="20" t="s">
        <v>136</v>
      </c>
      <c r="D241" s="20">
        <v>332.30099999999999</v>
      </c>
      <c r="E241" s="6"/>
      <c r="F241" s="26"/>
      <c r="G241" s="26"/>
      <c r="H241" s="26"/>
      <c r="I241" s="26"/>
    </row>
    <row r="242" spans="1:9" x14ac:dyDescent="0.3">
      <c r="A242" s="4" t="s">
        <v>144</v>
      </c>
      <c r="B242" s="24" t="s">
        <v>139</v>
      </c>
      <c r="C242" s="20" t="s">
        <v>112</v>
      </c>
      <c r="D242" s="20">
        <v>46</v>
      </c>
      <c r="E242" s="6"/>
      <c r="F242" s="26"/>
      <c r="G242" s="26"/>
      <c r="H242" s="26"/>
      <c r="I242" s="26"/>
    </row>
    <row r="243" spans="1:9" x14ac:dyDescent="0.3">
      <c r="A243" s="4" t="s">
        <v>145</v>
      </c>
      <c r="B243" s="24" t="s">
        <v>140</v>
      </c>
      <c r="C243" s="20" t="s">
        <v>112</v>
      </c>
      <c r="D243" s="20">
        <v>124</v>
      </c>
      <c r="E243" s="6"/>
      <c r="F243" s="26"/>
      <c r="G243" s="26"/>
      <c r="H243" s="26"/>
      <c r="I243" s="26"/>
    </row>
    <row r="244" spans="1:9" ht="75" x14ac:dyDescent="0.3">
      <c r="A244" s="4">
        <v>9</v>
      </c>
      <c r="B244" s="24" t="s">
        <v>107</v>
      </c>
      <c r="C244" s="44" t="s">
        <v>141</v>
      </c>
      <c r="D244" s="44" t="s">
        <v>165</v>
      </c>
      <c r="E244" s="6">
        <f t="shared" si="3"/>
        <v>359570.93257599324</v>
      </c>
      <c r="F244" s="26">
        <v>359570.93257599324</v>
      </c>
      <c r="G244" s="26"/>
      <c r="H244" s="26"/>
      <c r="I244" s="26"/>
    </row>
    <row r="245" spans="1:9" x14ac:dyDescent="0.3">
      <c r="A245" s="4" t="s">
        <v>166</v>
      </c>
      <c r="B245" s="24" t="s">
        <v>164</v>
      </c>
      <c r="C245" s="43" t="s">
        <v>136</v>
      </c>
      <c r="D245" s="43">
        <v>399.05200000000002</v>
      </c>
      <c r="E245" s="6"/>
      <c r="F245" s="26"/>
      <c r="G245" s="26"/>
      <c r="H245" s="26"/>
      <c r="I245" s="26"/>
    </row>
    <row r="246" spans="1:9" x14ac:dyDescent="0.3">
      <c r="A246" s="4" t="s">
        <v>167</v>
      </c>
      <c r="B246" s="24" t="s">
        <v>140</v>
      </c>
      <c r="C246" s="43" t="s">
        <v>112</v>
      </c>
      <c r="D246" s="43">
        <v>52</v>
      </c>
      <c r="E246" s="6"/>
      <c r="F246" s="26"/>
      <c r="G246" s="26"/>
      <c r="H246" s="26"/>
      <c r="I246" s="26"/>
    </row>
    <row r="247" spans="1:9" ht="75" x14ac:dyDescent="0.3">
      <c r="A247" s="4">
        <v>10</v>
      </c>
      <c r="B247" s="24" t="s">
        <v>97</v>
      </c>
      <c r="C247" s="44" t="s">
        <v>141</v>
      </c>
      <c r="D247" s="44" t="s">
        <v>170</v>
      </c>
      <c r="E247" s="6">
        <f t="shared" si="3"/>
        <v>2000000</v>
      </c>
      <c r="F247" s="26"/>
      <c r="G247" s="26">
        <v>2000000</v>
      </c>
      <c r="H247" s="26"/>
      <c r="I247" s="26"/>
    </row>
    <row r="248" spans="1:9" x14ac:dyDescent="0.3">
      <c r="A248" s="4" t="s">
        <v>171</v>
      </c>
      <c r="B248" s="24" t="s">
        <v>138</v>
      </c>
      <c r="C248" s="43" t="s">
        <v>136</v>
      </c>
      <c r="D248" s="43">
        <v>378.6087</v>
      </c>
      <c r="E248" s="6"/>
      <c r="F248" s="26"/>
      <c r="G248" s="26"/>
      <c r="H248" s="26"/>
      <c r="I248" s="26"/>
    </row>
    <row r="249" spans="1:9" x14ac:dyDescent="0.3">
      <c r="A249" s="4" t="s">
        <v>172</v>
      </c>
      <c r="B249" s="24" t="s">
        <v>139</v>
      </c>
      <c r="C249" s="43" t="s">
        <v>112</v>
      </c>
      <c r="D249" s="43">
        <v>13</v>
      </c>
      <c r="E249" s="6"/>
      <c r="F249" s="26"/>
      <c r="G249" s="26"/>
      <c r="H249" s="26"/>
      <c r="I249" s="26"/>
    </row>
    <row r="250" spans="1:9" x14ac:dyDescent="0.3">
      <c r="A250" s="4" t="s">
        <v>173</v>
      </c>
      <c r="B250" s="24" t="s">
        <v>140</v>
      </c>
      <c r="C250" s="43" t="s">
        <v>112</v>
      </c>
      <c r="D250" s="43">
        <v>109</v>
      </c>
      <c r="E250" s="6"/>
      <c r="F250" s="26"/>
      <c r="G250" s="26"/>
      <c r="H250" s="26"/>
      <c r="I250" s="26"/>
    </row>
    <row r="251" spans="1:9" ht="75" x14ac:dyDescent="0.3">
      <c r="A251" s="4">
        <v>11</v>
      </c>
      <c r="B251" s="24" t="s">
        <v>46</v>
      </c>
      <c r="C251" s="44" t="s">
        <v>141</v>
      </c>
      <c r="D251" s="44" t="s">
        <v>228</v>
      </c>
      <c r="E251" s="6">
        <f t="shared" si="3"/>
        <v>1271259.8280000002</v>
      </c>
      <c r="F251" s="26">
        <v>1271259.8280000002</v>
      </c>
      <c r="G251" s="26"/>
      <c r="H251" s="26"/>
      <c r="I251" s="26"/>
    </row>
    <row r="252" spans="1:9" x14ac:dyDescent="0.3">
      <c r="A252" s="4" t="s">
        <v>157</v>
      </c>
      <c r="B252" s="24" t="s">
        <v>153</v>
      </c>
      <c r="C252" s="43" t="s">
        <v>136</v>
      </c>
      <c r="D252" s="43">
        <v>14.85</v>
      </c>
      <c r="E252" s="6"/>
      <c r="F252" s="26"/>
      <c r="G252" s="26"/>
      <c r="H252" s="26"/>
      <c r="I252" s="26"/>
    </row>
    <row r="253" spans="1:9" x14ac:dyDescent="0.3">
      <c r="A253" s="4" t="s">
        <v>158</v>
      </c>
      <c r="B253" s="24" t="s">
        <v>198</v>
      </c>
      <c r="C253" s="43" t="s">
        <v>112</v>
      </c>
      <c r="D253" s="43">
        <v>5</v>
      </c>
      <c r="E253" s="6"/>
      <c r="F253" s="26"/>
      <c r="G253" s="26"/>
      <c r="H253" s="26"/>
      <c r="I253" s="26"/>
    </row>
    <row r="254" spans="1:9" ht="75" x14ac:dyDescent="0.3">
      <c r="A254" s="4">
        <v>12</v>
      </c>
      <c r="B254" s="24" t="s">
        <v>47</v>
      </c>
      <c r="C254" s="44" t="s">
        <v>141</v>
      </c>
      <c r="D254" s="44" t="s">
        <v>229</v>
      </c>
      <c r="E254" s="6">
        <f t="shared" si="3"/>
        <v>1308971.4919999999</v>
      </c>
      <c r="F254" s="26">
        <v>1308971.4919999999</v>
      </c>
      <c r="G254" s="26"/>
      <c r="H254" s="26"/>
      <c r="I254" s="26"/>
    </row>
    <row r="255" spans="1:9" x14ac:dyDescent="0.3">
      <c r="A255" s="4" t="s">
        <v>160</v>
      </c>
      <c r="B255" s="24" t="s">
        <v>153</v>
      </c>
      <c r="C255" s="43" t="s">
        <v>136</v>
      </c>
      <c r="D255" s="43">
        <v>24.3</v>
      </c>
      <c r="E255" s="6"/>
      <c r="F255" s="26"/>
      <c r="G255" s="26"/>
      <c r="H255" s="26"/>
      <c r="I255" s="26"/>
    </row>
    <row r="256" spans="1:9" x14ac:dyDescent="0.3">
      <c r="A256" s="4" t="s">
        <v>161</v>
      </c>
      <c r="B256" s="24" t="s">
        <v>198</v>
      </c>
      <c r="C256" s="43" t="s">
        <v>112</v>
      </c>
      <c r="D256" s="43">
        <v>19</v>
      </c>
      <c r="E256" s="6"/>
      <c r="F256" s="26"/>
      <c r="G256" s="26"/>
      <c r="H256" s="26"/>
      <c r="I256" s="26"/>
    </row>
    <row r="257" spans="1:9" ht="37.5" x14ac:dyDescent="0.3">
      <c r="A257" s="4">
        <v>13</v>
      </c>
      <c r="B257" s="24" t="s">
        <v>243</v>
      </c>
      <c r="C257" s="48"/>
      <c r="D257" s="48"/>
      <c r="E257" s="6">
        <f t="shared" si="3"/>
        <v>1750000</v>
      </c>
      <c r="F257" s="26">
        <v>1750000</v>
      </c>
      <c r="G257" s="26"/>
      <c r="H257" s="26"/>
      <c r="I257" s="26"/>
    </row>
    <row r="258" spans="1:9" ht="93.75" x14ac:dyDescent="0.3">
      <c r="A258" s="4">
        <v>14</v>
      </c>
      <c r="B258" s="24" t="s">
        <v>68</v>
      </c>
      <c r="C258" s="48" t="s">
        <v>241</v>
      </c>
      <c r="D258" s="48">
        <v>1</v>
      </c>
      <c r="E258" s="6">
        <f t="shared" si="3"/>
        <v>1250000</v>
      </c>
      <c r="F258" s="26">
        <v>1250000</v>
      </c>
      <c r="G258" s="26"/>
      <c r="H258" s="26"/>
      <c r="I258" s="26"/>
    </row>
    <row r="259" spans="1:9" x14ac:dyDescent="0.3">
      <c r="A259" s="4"/>
      <c r="B259" s="29" t="s">
        <v>76</v>
      </c>
      <c r="C259" s="20"/>
      <c r="D259" s="20"/>
      <c r="E259" s="6">
        <f t="shared" si="3"/>
        <v>6012780.9106516922</v>
      </c>
      <c r="F259" s="28">
        <f>SUM(F260:F277)</f>
        <v>6012780.9106516922</v>
      </c>
      <c r="G259" s="28">
        <f>SUM(G260:G277)</f>
        <v>0</v>
      </c>
      <c r="H259" s="28">
        <f>SUM(H260:H277)</f>
        <v>0</v>
      </c>
      <c r="I259" s="28">
        <f>SUM(I260:I277)</f>
        <v>0</v>
      </c>
    </row>
    <row r="260" spans="1:9" ht="37.5" x14ac:dyDescent="0.3">
      <c r="A260" s="4">
        <v>15</v>
      </c>
      <c r="B260" s="24" t="s">
        <v>75</v>
      </c>
      <c r="C260" s="48" t="s">
        <v>241</v>
      </c>
      <c r="D260" s="48">
        <v>1</v>
      </c>
      <c r="E260" s="6">
        <f t="shared" si="3"/>
        <v>227603.103177796</v>
      </c>
      <c r="F260" s="26">
        <v>227603.103177796</v>
      </c>
      <c r="G260" s="16"/>
      <c r="H260" s="16"/>
      <c r="I260" s="16"/>
    </row>
    <row r="261" spans="1:9" ht="75" x14ac:dyDescent="0.3">
      <c r="A261" s="4">
        <v>16</v>
      </c>
      <c r="B261" s="24" t="s">
        <v>98</v>
      </c>
      <c r="C261" s="18" t="s">
        <v>112</v>
      </c>
      <c r="D261" s="18">
        <v>8</v>
      </c>
      <c r="E261" s="6">
        <f t="shared" si="3"/>
        <v>80000</v>
      </c>
      <c r="F261" s="26">
        <v>80000</v>
      </c>
      <c r="G261" s="16"/>
      <c r="H261" s="16"/>
      <c r="I261" s="16"/>
    </row>
    <row r="262" spans="1:9" ht="37.5" x14ac:dyDescent="0.3">
      <c r="A262" s="4">
        <v>17</v>
      </c>
      <c r="B262" s="24" t="s">
        <v>84</v>
      </c>
      <c r="C262" s="44" t="s">
        <v>191</v>
      </c>
      <c r="D262" s="44" t="s">
        <v>225</v>
      </c>
      <c r="E262" s="6">
        <f t="shared" si="3"/>
        <v>351311.59</v>
      </c>
      <c r="F262" s="26">
        <v>351311.59</v>
      </c>
      <c r="G262" s="16"/>
      <c r="H262" s="16"/>
      <c r="I262" s="16"/>
    </row>
    <row r="263" spans="1:9" x14ac:dyDescent="0.3">
      <c r="A263" s="4" t="s">
        <v>258</v>
      </c>
      <c r="B263" s="24" t="s">
        <v>223</v>
      </c>
      <c r="C263" s="43" t="s">
        <v>112</v>
      </c>
      <c r="D263" s="43">
        <v>2</v>
      </c>
      <c r="E263" s="6"/>
      <c r="F263" s="26"/>
      <c r="G263" s="16"/>
      <c r="H263" s="16"/>
      <c r="I263" s="16"/>
    </row>
    <row r="264" spans="1:9" x14ac:dyDescent="0.3">
      <c r="A264" s="4" t="s">
        <v>259</v>
      </c>
      <c r="B264" s="24" t="s">
        <v>224</v>
      </c>
      <c r="C264" s="43" t="s">
        <v>136</v>
      </c>
      <c r="D264" s="43">
        <v>0.5</v>
      </c>
      <c r="E264" s="6"/>
      <c r="F264" s="26"/>
      <c r="G264" s="16"/>
      <c r="H264" s="16"/>
      <c r="I264" s="16"/>
    </row>
    <row r="265" spans="1:9" x14ac:dyDescent="0.3">
      <c r="A265" s="4">
        <v>18</v>
      </c>
      <c r="B265" s="24" t="s">
        <v>108</v>
      </c>
      <c r="C265" s="18" t="s">
        <v>134</v>
      </c>
      <c r="D265" s="18">
        <v>1</v>
      </c>
      <c r="E265" s="6">
        <f t="shared" si="3"/>
        <v>15000</v>
      </c>
      <c r="F265" s="26">
        <v>15000</v>
      </c>
      <c r="G265" s="16"/>
      <c r="H265" s="16"/>
      <c r="I265" s="16"/>
    </row>
    <row r="266" spans="1:9" ht="37.5" x14ac:dyDescent="0.3">
      <c r="A266" s="4">
        <v>19</v>
      </c>
      <c r="B266" s="24" t="s">
        <v>85</v>
      </c>
      <c r="C266" s="18" t="s">
        <v>134</v>
      </c>
      <c r="D266" s="18">
        <v>1</v>
      </c>
      <c r="E266" s="6">
        <f t="shared" si="3"/>
        <v>30000</v>
      </c>
      <c r="F266" s="26">
        <v>30000</v>
      </c>
      <c r="G266" s="16"/>
      <c r="H266" s="16"/>
      <c r="I266" s="16"/>
    </row>
    <row r="267" spans="1:9" x14ac:dyDescent="0.3">
      <c r="A267" s="4">
        <v>20</v>
      </c>
      <c r="B267" s="24" t="s">
        <v>86</v>
      </c>
      <c r="C267" s="18" t="s">
        <v>134</v>
      </c>
      <c r="D267" s="18">
        <v>1</v>
      </c>
      <c r="E267" s="6">
        <f t="shared" si="3"/>
        <v>20000</v>
      </c>
      <c r="F267" s="26">
        <v>20000</v>
      </c>
      <c r="G267" s="16"/>
      <c r="H267" s="16"/>
      <c r="I267" s="16"/>
    </row>
    <row r="268" spans="1:9" ht="56.25" x14ac:dyDescent="0.3">
      <c r="A268" s="4">
        <v>21</v>
      </c>
      <c r="B268" s="24" t="s">
        <v>95</v>
      </c>
      <c r="C268" s="18" t="s">
        <v>136</v>
      </c>
      <c r="D268" s="18">
        <v>19.079999999999998</v>
      </c>
      <c r="E268" s="6">
        <f t="shared" si="3"/>
        <v>2159485.727473896</v>
      </c>
      <c r="F268" s="26">
        <v>2159485.727473896</v>
      </c>
      <c r="G268" s="16"/>
      <c r="H268" s="16"/>
      <c r="I268" s="16"/>
    </row>
    <row r="269" spans="1:9" ht="37.5" x14ac:dyDescent="0.3">
      <c r="A269" s="4">
        <v>22</v>
      </c>
      <c r="B269" s="24" t="s">
        <v>66</v>
      </c>
      <c r="C269" s="18" t="s">
        <v>136</v>
      </c>
      <c r="D269" s="18">
        <v>15</v>
      </c>
      <c r="E269" s="6">
        <f t="shared" si="3"/>
        <v>300000</v>
      </c>
      <c r="F269" s="26">
        <v>300000</v>
      </c>
      <c r="G269" s="16"/>
      <c r="H269" s="16"/>
      <c r="I269" s="16"/>
    </row>
    <row r="270" spans="1:9" x14ac:dyDescent="0.3">
      <c r="A270" s="4" t="s">
        <v>226</v>
      </c>
      <c r="B270" s="24" t="s">
        <v>153</v>
      </c>
      <c r="C270" s="43" t="s">
        <v>136</v>
      </c>
      <c r="D270" s="43">
        <v>6</v>
      </c>
      <c r="E270" s="6"/>
      <c r="F270" s="26"/>
      <c r="G270" s="16"/>
      <c r="H270" s="16"/>
      <c r="I270" s="16"/>
    </row>
    <row r="271" spans="1:9" x14ac:dyDescent="0.3">
      <c r="A271" s="4" t="s">
        <v>227</v>
      </c>
      <c r="B271" s="24" t="s">
        <v>216</v>
      </c>
      <c r="C271" s="43" t="s">
        <v>136</v>
      </c>
      <c r="D271" s="43">
        <v>9</v>
      </c>
      <c r="E271" s="6"/>
      <c r="F271" s="26"/>
      <c r="G271" s="16"/>
      <c r="H271" s="16"/>
      <c r="I271" s="16"/>
    </row>
    <row r="272" spans="1:9" ht="37.5" x14ac:dyDescent="0.3">
      <c r="A272" s="4">
        <v>23</v>
      </c>
      <c r="B272" s="24" t="s">
        <v>63</v>
      </c>
      <c r="C272" s="44" t="s">
        <v>141</v>
      </c>
      <c r="D272" s="44" t="s">
        <v>199</v>
      </c>
      <c r="E272" s="6">
        <f t="shared" si="3"/>
        <v>1829380.4900000002</v>
      </c>
      <c r="F272" s="26">
        <v>1829380.4900000002</v>
      </c>
      <c r="G272" s="16"/>
      <c r="H272" s="16"/>
      <c r="I272" s="16"/>
    </row>
    <row r="273" spans="1:9" x14ac:dyDescent="0.3">
      <c r="A273" s="4" t="s">
        <v>217</v>
      </c>
      <c r="B273" s="24" t="s">
        <v>178</v>
      </c>
      <c r="C273" s="43" t="s">
        <v>136</v>
      </c>
      <c r="D273" s="43">
        <v>24</v>
      </c>
      <c r="E273" s="6"/>
      <c r="F273" s="26"/>
      <c r="G273" s="16"/>
      <c r="H273" s="16"/>
      <c r="I273" s="16"/>
    </row>
    <row r="274" spans="1:9" x14ac:dyDescent="0.3">
      <c r="A274" s="4" t="s">
        <v>218</v>
      </c>
      <c r="B274" s="24" t="s">
        <v>179</v>
      </c>
      <c r="C274" s="43" t="s">
        <v>136</v>
      </c>
      <c r="D274" s="43">
        <v>30</v>
      </c>
      <c r="E274" s="6"/>
      <c r="F274" s="26"/>
      <c r="G274" s="16"/>
      <c r="H274" s="16"/>
      <c r="I274" s="16"/>
    </row>
    <row r="275" spans="1:9" x14ac:dyDescent="0.3">
      <c r="A275" s="4" t="s">
        <v>260</v>
      </c>
      <c r="B275" s="24" t="s">
        <v>198</v>
      </c>
      <c r="C275" s="43" t="s">
        <v>112</v>
      </c>
      <c r="D275" s="43">
        <v>11</v>
      </c>
      <c r="E275" s="6"/>
      <c r="F275" s="26"/>
      <c r="G275" s="16"/>
      <c r="H275" s="16"/>
      <c r="I275" s="16"/>
    </row>
    <row r="276" spans="1:9" ht="37.5" x14ac:dyDescent="0.3">
      <c r="A276" s="4">
        <v>24</v>
      </c>
      <c r="B276" s="24" t="s">
        <v>246</v>
      </c>
      <c r="C276" s="48" t="s">
        <v>244</v>
      </c>
      <c r="D276" s="48"/>
      <c r="E276" s="6">
        <f t="shared" si="3"/>
        <v>500000</v>
      </c>
      <c r="F276" s="26">
        <v>500000</v>
      </c>
      <c r="G276" s="16"/>
      <c r="H276" s="16"/>
      <c r="I276" s="16"/>
    </row>
    <row r="277" spans="1:9" ht="93.75" x14ac:dyDescent="0.3">
      <c r="A277" s="4">
        <v>25</v>
      </c>
      <c r="B277" s="24" t="s">
        <v>68</v>
      </c>
      <c r="C277" s="48" t="s">
        <v>241</v>
      </c>
      <c r="D277" s="48">
        <v>1</v>
      </c>
      <c r="E277" s="6">
        <f t="shared" si="3"/>
        <v>500000</v>
      </c>
      <c r="F277" s="26">
        <v>500000</v>
      </c>
      <c r="G277" s="16"/>
      <c r="H277" s="16"/>
      <c r="I277" s="16"/>
    </row>
    <row r="278" spans="1:9" x14ac:dyDescent="0.3">
      <c r="A278" s="45">
        <v>26</v>
      </c>
      <c r="B278" s="46" t="s">
        <v>22</v>
      </c>
      <c r="C278" s="18"/>
      <c r="D278" s="18"/>
      <c r="E278" s="6">
        <f t="shared" si="3"/>
        <v>188459.61038730005</v>
      </c>
      <c r="F278" s="26">
        <v>188459.61038730005</v>
      </c>
      <c r="G278" s="16"/>
      <c r="H278" s="16"/>
      <c r="I278" s="16"/>
    </row>
    <row r="279" spans="1:9" ht="37.5" x14ac:dyDescent="0.3">
      <c r="A279" s="45">
        <v>27</v>
      </c>
      <c r="B279" s="29" t="s">
        <v>21</v>
      </c>
      <c r="C279" s="18"/>
      <c r="D279" s="18"/>
      <c r="E279" s="6">
        <f t="shared" si="3"/>
        <v>2588675.9586009644</v>
      </c>
      <c r="F279" s="26">
        <v>2588675.9586009644</v>
      </c>
      <c r="G279" s="16"/>
      <c r="H279" s="16"/>
      <c r="I279" s="16"/>
    </row>
    <row r="280" spans="1:9" x14ac:dyDescent="0.3">
      <c r="A280" s="45">
        <v>28</v>
      </c>
      <c r="B280" s="29" t="s">
        <v>69</v>
      </c>
      <c r="C280" s="18" t="s">
        <v>112</v>
      </c>
      <c r="D280" s="18">
        <v>2051</v>
      </c>
      <c r="E280" s="6">
        <f t="shared" si="3"/>
        <v>1872800.8039753099</v>
      </c>
      <c r="F280" s="26">
        <v>1872800.8039753099</v>
      </c>
      <c r="G280" s="16"/>
      <c r="H280" s="16"/>
      <c r="I280" s="16"/>
    </row>
    <row r="281" spans="1:9" x14ac:dyDescent="0.3">
      <c r="A281" s="37"/>
      <c r="B281" s="31" t="s">
        <v>88</v>
      </c>
      <c r="C281" s="38"/>
      <c r="D281" s="38"/>
      <c r="E281" s="39"/>
      <c r="F281" s="40"/>
      <c r="G281" s="40"/>
      <c r="H281" s="40"/>
      <c r="I281" s="41"/>
    </row>
    <row r="282" spans="1:9" x14ac:dyDescent="0.3">
      <c r="A282" s="32"/>
      <c r="B282" s="33" t="s">
        <v>89</v>
      </c>
      <c r="C282" s="42"/>
      <c r="D282" s="42"/>
      <c r="E282" s="35">
        <f t="shared" si="3"/>
        <v>34331395.273414962</v>
      </c>
      <c r="F282" s="35">
        <f>F283+F304+F316+F317+F318</f>
        <v>31331395.273414962</v>
      </c>
      <c r="G282" s="35">
        <f>G283+G304+G316+G317+G318</f>
        <v>3000000</v>
      </c>
      <c r="H282" s="35">
        <f>H283+H304+H316+H317+H318</f>
        <v>0</v>
      </c>
      <c r="I282" s="35">
        <f>I283+I304+I316+I317+I318</f>
        <v>0</v>
      </c>
    </row>
    <row r="283" spans="1:9" x14ac:dyDescent="0.3">
      <c r="A283" s="4"/>
      <c r="B283" s="8" t="s">
        <v>14</v>
      </c>
      <c r="C283" s="18"/>
      <c r="D283" s="18"/>
      <c r="E283" s="6">
        <f t="shared" si="3"/>
        <v>19295346.710597467</v>
      </c>
      <c r="F283" s="6">
        <f>SUM(F284:F303)</f>
        <v>16295346.710597467</v>
      </c>
      <c r="G283" s="6">
        <f>SUM(G284:G303)</f>
        <v>3000000</v>
      </c>
      <c r="H283" s="6">
        <f>SUM(H284:H303)</f>
        <v>0</v>
      </c>
      <c r="I283" s="6">
        <f>SUM(I284:I303)</f>
        <v>0</v>
      </c>
    </row>
    <row r="284" spans="1:9" ht="37.5" x14ac:dyDescent="0.3">
      <c r="A284" s="4">
        <v>1</v>
      </c>
      <c r="B284" s="24" t="s">
        <v>73</v>
      </c>
      <c r="C284" s="18" t="s">
        <v>112</v>
      </c>
      <c r="D284" s="18">
        <v>2</v>
      </c>
      <c r="E284" s="6">
        <f t="shared" si="3"/>
        <v>1100000</v>
      </c>
      <c r="F284" s="26">
        <v>1100000</v>
      </c>
      <c r="G284" s="26"/>
      <c r="H284" s="26"/>
      <c r="I284" s="26"/>
    </row>
    <row r="285" spans="1:9" x14ac:dyDescent="0.3">
      <c r="A285" s="4" t="s">
        <v>115</v>
      </c>
      <c r="B285" s="24" t="s">
        <v>130</v>
      </c>
      <c r="C285" s="20" t="s">
        <v>112</v>
      </c>
      <c r="D285" s="20">
        <v>2</v>
      </c>
      <c r="E285" s="6"/>
      <c r="F285" s="26"/>
      <c r="G285" s="26"/>
      <c r="H285" s="26"/>
      <c r="I285" s="26"/>
    </row>
    <row r="286" spans="1:9" ht="37.5" x14ac:dyDescent="0.3">
      <c r="A286" s="4">
        <v>2</v>
      </c>
      <c r="B286" s="24" t="s">
        <v>40</v>
      </c>
      <c r="C286" s="18" t="s">
        <v>112</v>
      </c>
      <c r="D286" s="18">
        <v>4</v>
      </c>
      <c r="E286" s="6">
        <f t="shared" si="3"/>
        <v>27634.95374364001</v>
      </c>
      <c r="F286" s="26">
        <v>27634.95374364001</v>
      </c>
      <c r="G286" s="26"/>
      <c r="H286" s="26"/>
      <c r="I286" s="26"/>
    </row>
    <row r="287" spans="1:9" ht="37.5" x14ac:dyDescent="0.3">
      <c r="A287" s="4">
        <v>3</v>
      </c>
      <c r="B287" s="24" t="s">
        <v>242</v>
      </c>
      <c r="C287" s="18" t="s">
        <v>112</v>
      </c>
      <c r="D287" s="18">
        <v>140</v>
      </c>
      <c r="E287" s="6">
        <f t="shared" si="3"/>
        <v>144191.75685382631</v>
      </c>
      <c r="F287" s="26">
        <v>144191.75685382631</v>
      </c>
      <c r="G287" s="26"/>
      <c r="H287" s="26"/>
      <c r="I287" s="26"/>
    </row>
    <row r="288" spans="1:9" ht="37.5" x14ac:dyDescent="0.3">
      <c r="A288" s="4">
        <v>4</v>
      </c>
      <c r="B288" s="24" t="s">
        <v>41</v>
      </c>
      <c r="C288" s="18" t="s">
        <v>112</v>
      </c>
      <c r="D288" s="18">
        <v>3</v>
      </c>
      <c r="E288" s="6">
        <f t="shared" ref="E288:E318" si="4">SUM(F288:I288)</f>
        <v>23520</v>
      </c>
      <c r="F288" s="26">
        <v>23520</v>
      </c>
      <c r="G288" s="26"/>
      <c r="H288" s="26"/>
      <c r="I288" s="26"/>
    </row>
    <row r="289" spans="1:9" ht="56.25" x14ac:dyDescent="0.3">
      <c r="A289" s="4">
        <v>5</v>
      </c>
      <c r="B289" s="24" t="s">
        <v>74</v>
      </c>
      <c r="C289" s="43" t="s">
        <v>136</v>
      </c>
      <c r="D289" s="43">
        <v>62.13</v>
      </c>
      <c r="E289" s="6">
        <f t="shared" si="4"/>
        <v>1500000</v>
      </c>
      <c r="F289" s="26">
        <v>1500000</v>
      </c>
      <c r="G289" s="26"/>
      <c r="H289" s="26"/>
      <c r="I289" s="26"/>
    </row>
    <row r="290" spans="1:9" x14ac:dyDescent="0.3">
      <c r="A290" s="4" t="s">
        <v>137</v>
      </c>
      <c r="B290" s="24" t="s">
        <v>135</v>
      </c>
      <c r="C290" s="20" t="s">
        <v>136</v>
      </c>
      <c r="D290" s="20">
        <v>62.13</v>
      </c>
      <c r="E290" s="6"/>
      <c r="F290" s="26"/>
      <c r="G290" s="26"/>
      <c r="H290" s="26"/>
      <c r="I290" s="26"/>
    </row>
    <row r="291" spans="1:9" ht="75" x14ac:dyDescent="0.3">
      <c r="A291" s="4">
        <v>6</v>
      </c>
      <c r="B291" s="24" t="s">
        <v>106</v>
      </c>
      <c r="C291" s="21" t="s">
        <v>141</v>
      </c>
      <c r="D291" s="21" t="s">
        <v>149</v>
      </c>
      <c r="E291" s="6">
        <f t="shared" si="4"/>
        <v>4000000</v>
      </c>
      <c r="F291" s="26">
        <v>4000000</v>
      </c>
      <c r="G291" s="26"/>
      <c r="H291" s="26"/>
      <c r="I291" s="26"/>
    </row>
    <row r="292" spans="1:9" x14ac:dyDescent="0.3">
      <c r="A292" s="4" t="s">
        <v>150</v>
      </c>
      <c r="B292" s="24" t="s">
        <v>138</v>
      </c>
      <c r="C292" s="20" t="s">
        <v>136</v>
      </c>
      <c r="D292" s="20">
        <v>332.30099999999999</v>
      </c>
      <c r="E292" s="6"/>
      <c r="F292" s="26"/>
      <c r="G292" s="26"/>
      <c r="H292" s="26"/>
      <c r="I292" s="26"/>
    </row>
    <row r="293" spans="1:9" x14ac:dyDescent="0.3">
      <c r="A293" s="4" t="s">
        <v>151</v>
      </c>
      <c r="B293" s="24" t="s">
        <v>139</v>
      </c>
      <c r="C293" s="20" t="s">
        <v>112</v>
      </c>
      <c r="D293" s="20">
        <v>46</v>
      </c>
      <c r="E293" s="6"/>
      <c r="F293" s="26"/>
      <c r="G293" s="26"/>
      <c r="H293" s="26"/>
      <c r="I293" s="26"/>
    </row>
    <row r="294" spans="1:9" x14ac:dyDescent="0.3">
      <c r="A294" s="4" t="s">
        <v>152</v>
      </c>
      <c r="B294" s="24" t="s">
        <v>140</v>
      </c>
      <c r="C294" s="20" t="s">
        <v>112</v>
      </c>
      <c r="D294" s="20">
        <v>124</v>
      </c>
      <c r="E294" s="6"/>
      <c r="F294" s="26"/>
      <c r="G294" s="26"/>
      <c r="H294" s="26"/>
      <c r="I294" s="26"/>
    </row>
    <row r="295" spans="1:9" ht="75" x14ac:dyDescent="0.3">
      <c r="A295" s="4">
        <v>7</v>
      </c>
      <c r="B295" s="24" t="s">
        <v>107</v>
      </c>
      <c r="C295" s="44" t="s">
        <v>141</v>
      </c>
      <c r="D295" s="44" t="s">
        <v>165</v>
      </c>
      <c r="E295" s="6">
        <f t="shared" si="4"/>
        <v>4000000</v>
      </c>
      <c r="F295" s="26">
        <v>4000000</v>
      </c>
      <c r="G295" s="26"/>
      <c r="H295" s="26"/>
      <c r="I295" s="26"/>
    </row>
    <row r="296" spans="1:9" x14ac:dyDescent="0.3">
      <c r="A296" s="4" t="s">
        <v>146</v>
      </c>
      <c r="B296" s="24" t="s">
        <v>164</v>
      </c>
      <c r="C296" s="43" t="s">
        <v>136</v>
      </c>
      <c r="D296" s="43">
        <v>399.05200000000002</v>
      </c>
      <c r="E296" s="6"/>
      <c r="F296" s="26"/>
      <c r="G296" s="26"/>
      <c r="H296" s="26"/>
      <c r="I296" s="26"/>
    </row>
    <row r="297" spans="1:9" x14ac:dyDescent="0.3">
      <c r="A297" s="4" t="s">
        <v>147</v>
      </c>
      <c r="B297" s="24" t="s">
        <v>140</v>
      </c>
      <c r="C297" s="43" t="s">
        <v>112</v>
      </c>
      <c r="D297" s="43">
        <v>52</v>
      </c>
      <c r="E297" s="6"/>
      <c r="F297" s="26"/>
      <c r="G297" s="26"/>
      <c r="H297" s="26"/>
      <c r="I297" s="26"/>
    </row>
    <row r="298" spans="1:9" ht="75" x14ac:dyDescent="0.3">
      <c r="A298" s="4">
        <v>8</v>
      </c>
      <c r="B298" s="24" t="s">
        <v>97</v>
      </c>
      <c r="C298" s="44" t="s">
        <v>141</v>
      </c>
      <c r="D298" s="44" t="s">
        <v>170</v>
      </c>
      <c r="E298" s="6">
        <f t="shared" si="4"/>
        <v>3000000</v>
      </c>
      <c r="F298" s="26"/>
      <c r="G298" s="26">
        <v>3000000</v>
      </c>
      <c r="H298" s="26"/>
      <c r="I298" s="26"/>
    </row>
    <row r="299" spans="1:9" x14ac:dyDescent="0.3">
      <c r="A299" s="4" t="s">
        <v>143</v>
      </c>
      <c r="B299" s="24" t="s">
        <v>138</v>
      </c>
      <c r="C299" s="43" t="s">
        <v>136</v>
      </c>
      <c r="D299" s="43">
        <v>378.6087</v>
      </c>
      <c r="E299" s="6"/>
      <c r="F299" s="26"/>
      <c r="G299" s="26"/>
      <c r="H299" s="26"/>
      <c r="I299" s="26"/>
    </row>
    <row r="300" spans="1:9" x14ac:dyDescent="0.3">
      <c r="A300" s="4" t="s">
        <v>144</v>
      </c>
      <c r="B300" s="24" t="s">
        <v>139</v>
      </c>
      <c r="C300" s="43" t="s">
        <v>112</v>
      </c>
      <c r="D300" s="43">
        <v>13</v>
      </c>
      <c r="E300" s="6"/>
      <c r="F300" s="26"/>
      <c r="G300" s="26"/>
      <c r="H300" s="26"/>
      <c r="I300" s="26"/>
    </row>
    <row r="301" spans="1:9" x14ac:dyDescent="0.3">
      <c r="A301" s="4" t="s">
        <v>145</v>
      </c>
      <c r="B301" s="24" t="s">
        <v>140</v>
      </c>
      <c r="C301" s="43" t="s">
        <v>112</v>
      </c>
      <c r="D301" s="43">
        <v>109</v>
      </c>
      <c r="E301" s="6"/>
      <c r="F301" s="26"/>
      <c r="G301" s="26"/>
      <c r="H301" s="26"/>
      <c r="I301" s="26"/>
    </row>
    <row r="302" spans="1:9" ht="37.5" x14ac:dyDescent="0.3">
      <c r="A302" s="4">
        <v>9</v>
      </c>
      <c r="B302" s="24" t="s">
        <v>243</v>
      </c>
      <c r="C302" s="48" t="s">
        <v>244</v>
      </c>
      <c r="D302" s="48"/>
      <c r="E302" s="6">
        <f t="shared" si="4"/>
        <v>2750000</v>
      </c>
      <c r="F302" s="26">
        <v>2750000</v>
      </c>
      <c r="G302" s="26"/>
      <c r="H302" s="26"/>
      <c r="I302" s="26"/>
    </row>
    <row r="303" spans="1:9" ht="93.75" x14ac:dyDescent="0.3">
      <c r="A303" s="4">
        <v>10</v>
      </c>
      <c r="B303" s="24" t="s">
        <v>68</v>
      </c>
      <c r="C303" s="48" t="s">
        <v>241</v>
      </c>
      <c r="D303" s="48">
        <v>1</v>
      </c>
      <c r="E303" s="6">
        <f t="shared" si="4"/>
        <v>2750000</v>
      </c>
      <c r="F303" s="26">
        <v>2750000</v>
      </c>
      <c r="G303" s="26"/>
      <c r="H303" s="26"/>
      <c r="I303" s="26"/>
    </row>
    <row r="304" spans="1:9" x14ac:dyDescent="0.3">
      <c r="A304" s="4"/>
      <c r="B304" s="8" t="s">
        <v>76</v>
      </c>
      <c r="C304" s="20"/>
      <c r="D304" s="20"/>
      <c r="E304" s="6">
        <f t="shared" si="4"/>
        <v>9262603.1075610816</v>
      </c>
      <c r="F304" s="6">
        <f>SUM(F305:F315)</f>
        <v>9262603.1075610816</v>
      </c>
      <c r="G304" s="6">
        <f>SUM(G305:G315)</f>
        <v>0</v>
      </c>
      <c r="H304" s="6">
        <f>SUM(H305:H315)</f>
        <v>0</v>
      </c>
      <c r="I304" s="6">
        <f>SUM(I305:I315)</f>
        <v>0</v>
      </c>
    </row>
    <row r="305" spans="1:9" ht="37.5" x14ac:dyDescent="0.3">
      <c r="A305" s="4">
        <v>11</v>
      </c>
      <c r="B305" s="24" t="s">
        <v>75</v>
      </c>
      <c r="C305" s="48" t="s">
        <v>241</v>
      </c>
      <c r="D305" s="48">
        <v>1</v>
      </c>
      <c r="E305" s="6">
        <f t="shared" si="4"/>
        <v>770000</v>
      </c>
      <c r="F305" s="26">
        <v>770000</v>
      </c>
      <c r="G305" s="26"/>
      <c r="H305" s="26"/>
      <c r="I305" s="26"/>
    </row>
    <row r="306" spans="1:9" ht="37.5" x14ac:dyDescent="0.3">
      <c r="A306" s="4">
        <v>12</v>
      </c>
      <c r="B306" s="24" t="s">
        <v>168</v>
      </c>
      <c r="C306" s="18" t="s">
        <v>134</v>
      </c>
      <c r="D306" s="18">
        <v>1</v>
      </c>
      <c r="E306" s="6">
        <f t="shared" si="4"/>
        <v>70000</v>
      </c>
      <c r="F306" s="26">
        <v>70000</v>
      </c>
      <c r="G306" s="26"/>
      <c r="H306" s="26"/>
      <c r="I306" s="26"/>
    </row>
    <row r="307" spans="1:9" ht="37.5" x14ac:dyDescent="0.3">
      <c r="A307" s="4">
        <v>13</v>
      </c>
      <c r="B307" s="24" t="s">
        <v>84</v>
      </c>
      <c r="C307" s="44" t="s">
        <v>191</v>
      </c>
      <c r="D307" s="44" t="s">
        <v>225</v>
      </c>
      <c r="E307" s="6">
        <f t="shared" si="4"/>
        <v>1700000</v>
      </c>
      <c r="F307" s="26">
        <v>1700000</v>
      </c>
      <c r="G307" s="26"/>
      <c r="H307" s="26"/>
      <c r="I307" s="26"/>
    </row>
    <row r="308" spans="1:9" x14ac:dyDescent="0.3">
      <c r="A308" s="4" t="s">
        <v>230</v>
      </c>
      <c r="B308" s="24" t="s">
        <v>223</v>
      </c>
      <c r="C308" s="43" t="s">
        <v>112</v>
      </c>
      <c r="D308" s="43">
        <v>2</v>
      </c>
      <c r="E308" s="6"/>
      <c r="F308" s="26"/>
      <c r="G308" s="26"/>
      <c r="H308" s="26"/>
      <c r="I308" s="26"/>
    </row>
    <row r="309" spans="1:9" x14ac:dyDescent="0.3">
      <c r="A309" s="4" t="s">
        <v>231</v>
      </c>
      <c r="B309" s="24" t="s">
        <v>224</v>
      </c>
      <c r="C309" s="43" t="s">
        <v>136</v>
      </c>
      <c r="D309" s="43">
        <v>0.5</v>
      </c>
      <c r="E309" s="6"/>
      <c r="F309" s="26"/>
      <c r="G309" s="26"/>
      <c r="H309" s="26"/>
      <c r="I309" s="26"/>
    </row>
    <row r="310" spans="1:9" x14ac:dyDescent="0.3">
      <c r="A310" s="4">
        <v>14</v>
      </c>
      <c r="B310" s="24" t="s">
        <v>109</v>
      </c>
      <c r="C310" s="18" t="s">
        <v>136</v>
      </c>
      <c r="D310" s="18">
        <v>24</v>
      </c>
      <c r="E310" s="6">
        <f t="shared" si="4"/>
        <v>147603.10756108144</v>
      </c>
      <c r="F310" s="26">
        <v>147603.10756108144</v>
      </c>
      <c r="G310" s="26"/>
      <c r="H310" s="26"/>
      <c r="I310" s="26"/>
    </row>
    <row r="311" spans="1:9" ht="37.5" x14ac:dyDescent="0.3">
      <c r="A311" s="4">
        <v>15</v>
      </c>
      <c r="B311" s="24" t="s">
        <v>90</v>
      </c>
      <c r="C311" s="18" t="s">
        <v>136</v>
      </c>
      <c r="D311" s="18">
        <v>48.5</v>
      </c>
      <c r="E311" s="6">
        <f t="shared" si="4"/>
        <v>2000000</v>
      </c>
      <c r="F311" s="26">
        <v>2000000</v>
      </c>
      <c r="G311" s="26"/>
      <c r="H311" s="26"/>
      <c r="I311" s="26"/>
    </row>
    <row r="312" spans="1:9" x14ac:dyDescent="0.3">
      <c r="A312" s="4">
        <v>16</v>
      </c>
      <c r="B312" s="24" t="s">
        <v>91</v>
      </c>
      <c r="C312" s="18" t="s">
        <v>136</v>
      </c>
      <c r="D312" s="18">
        <f>24.435+31.13</f>
        <v>55.564999999999998</v>
      </c>
      <c r="E312" s="6">
        <f t="shared" si="4"/>
        <v>1000000</v>
      </c>
      <c r="F312" s="26">
        <v>1000000</v>
      </c>
      <c r="G312" s="26"/>
      <c r="H312" s="26"/>
      <c r="I312" s="26"/>
    </row>
    <row r="313" spans="1:9" x14ac:dyDescent="0.3">
      <c r="A313" s="4">
        <v>17</v>
      </c>
      <c r="B313" s="24" t="s">
        <v>87</v>
      </c>
      <c r="C313" s="18" t="s">
        <v>134</v>
      </c>
      <c r="D313" s="18">
        <v>1</v>
      </c>
      <c r="E313" s="6">
        <f t="shared" si="4"/>
        <v>75000</v>
      </c>
      <c r="F313" s="26">
        <v>75000</v>
      </c>
      <c r="G313" s="26"/>
      <c r="H313" s="26"/>
      <c r="I313" s="26"/>
    </row>
    <row r="314" spans="1:9" ht="37.5" x14ac:dyDescent="0.3">
      <c r="A314" s="4">
        <v>18</v>
      </c>
      <c r="B314" s="24" t="s">
        <v>246</v>
      </c>
      <c r="C314" s="48" t="s">
        <v>244</v>
      </c>
      <c r="D314" s="48"/>
      <c r="E314" s="6">
        <f t="shared" si="4"/>
        <v>1500000</v>
      </c>
      <c r="F314" s="26">
        <v>1500000</v>
      </c>
      <c r="G314" s="26"/>
      <c r="H314" s="26"/>
      <c r="I314" s="26"/>
    </row>
    <row r="315" spans="1:9" ht="93.75" x14ac:dyDescent="0.3">
      <c r="A315" s="4">
        <v>19</v>
      </c>
      <c r="B315" s="24" t="s">
        <v>68</v>
      </c>
      <c r="C315" s="48" t="s">
        <v>241</v>
      </c>
      <c r="D315" s="48">
        <v>1</v>
      </c>
      <c r="E315" s="6">
        <f t="shared" si="4"/>
        <v>2000000</v>
      </c>
      <c r="F315" s="26">
        <v>2000000</v>
      </c>
      <c r="G315" s="26"/>
      <c r="H315" s="26"/>
      <c r="I315" s="26"/>
    </row>
    <row r="316" spans="1:9" x14ac:dyDescent="0.3">
      <c r="A316" s="45">
        <v>20</v>
      </c>
      <c r="B316" s="29" t="s">
        <v>22</v>
      </c>
      <c r="C316" s="18"/>
      <c r="D316" s="18"/>
      <c r="E316" s="6">
        <f t="shared" si="4"/>
        <v>499109.11498366913</v>
      </c>
      <c r="F316" s="26">
        <v>499109.11498366913</v>
      </c>
      <c r="G316" s="26"/>
      <c r="H316" s="26"/>
      <c r="I316" s="26"/>
    </row>
    <row r="317" spans="1:9" ht="37.5" x14ac:dyDescent="0.3">
      <c r="A317" s="45">
        <v>21</v>
      </c>
      <c r="B317" s="29" t="s">
        <v>21</v>
      </c>
      <c r="C317" s="18"/>
      <c r="D317" s="18"/>
      <c r="E317" s="6">
        <f t="shared" si="4"/>
        <v>2873430.3140470707</v>
      </c>
      <c r="F317" s="26">
        <v>2873430.3140470707</v>
      </c>
      <c r="G317" s="26"/>
      <c r="H317" s="26"/>
      <c r="I317" s="26"/>
    </row>
    <row r="318" spans="1:9" x14ac:dyDescent="0.3">
      <c r="A318" s="45">
        <v>22</v>
      </c>
      <c r="B318" s="29" t="s">
        <v>69</v>
      </c>
      <c r="C318" s="18" t="s">
        <v>112</v>
      </c>
      <c r="D318" s="18">
        <v>1699</v>
      </c>
      <c r="E318" s="6">
        <f t="shared" si="4"/>
        <v>2400906.0262256698</v>
      </c>
      <c r="F318" s="26">
        <v>2400906.0262256698</v>
      </c>
      <c r="G318" s="26"/>
      <c r="H318" s="26"/>
      <c r="I318" s="26"/>
    </row>
    <row r="321" spans="2:9" s="1" customFormat="1" x14ac:dyDescent="0.3">
      <c r="B321" s="25" t="s">
        <v>25</v>
      </c>
      <c r="C321" s="2"/>
      <c r="D321" s="2"/>
      <c r="H321" s="25" t="s">
        <v>26</v>
      </c>
    </row>
    <row r="322" spans="2:9" s="1" customFormat="1" ht="33.75" customHeight="1" x14ac:dyDescent="0.3">
      <c r="B322" s="25"/>
      <c r="C322" s="2"/>
      <c r="D322" s="2"/>
      <c r="H322" s="12"/>
    </row>
    <row r="323" spans="2:9" s="1" customFormat="1" x14ac:dyDescent="0.3">
      <c r="B323" s="25" t="s">
        <v>110</v>
      </c>
      <c r="C323" s="2"/>
      <c r="D323" s="2"/>
      <c r="H323" s="25" t="s">
        <v>111</v>
      </c>
    </row>
    <row r="324" spans="2:9" s="1" customFormat="1" ht="33.75" customHeight="1" x14ac:dyDescent="0.3">
      <c r="B324" s="25"/>
      <c r="C324" s="2"/>
      <c r="D324" s="2"/>
      <c r="H324" s="25"/>
    </row>
    <row r="325" spans="2:9" s="1" customFormat="1" x14ac:dyDescent="0.3">
      <c r="B325" s="25" t="s">
        <v>30</v>
      </c>
      <c r="C325" s="2"/>
      <c r="D325" s="2"/>
      <c r="H325" s="25" t="s">
        <v>105</v>
      </c>
    </row>
    <row r="326" spans="2:9" s="1" customFormat="1" ht="33.75" customHeight="1" x14ac:dyDescent="0.3">
      <c r="B326" s="25"/>
      <c r="C326" s="2"/>
      <c r="D326" s="2"/>
      <c r="H326" s="25"/>
    </row>
    <row r="327" spans="2:9" s="1" customFormat="1" x14ac:dyDescent="0.3">
      <c r="B327" s="25" t="s">
        <v>261</v>
      </c>
      <c r="C327" s="2"/>
      <c r="D327" s="2"/>
      <c r="H327" s="25" t="s">
        <v>31</v>
      </c>
    </row>
    <row r="328" spans="2:9" s="1" customFormat="1" ht="33.75" customHeight="1" x14ac:dyDescent="0.3">
      <c r="B328" s="25"/>
      <c r="C328" s="2"/>
      <c r="D328" s="2"/>
      <c r="H328" s="25"/>
    </row>
    <row r="329" spans="2:9" s="1" customFormat="1" x14ac:dyDescent="0.3">
      <c r="B329" s="25" t="s">
        <v>23</v>
      </c>
      <c r="C329" s="2"/>
      <c r="D329" s="2"/>
      <c r="H329" s="25" t="s">
        <v>24</v>
      </c>
    </row>
    <row r="331" spans="2:9" s="1" customFormat="1" x14ac:dyDescent="0.3">
      <c r="B331" s="3"/>
      <c r="C331" s="2"/>
      <c r="D331" s="2"/>
      <c r="E331" s="9"/>
      <c r="F331" s="9"/>
      <c r="G331" s="9"/>
      <c r="H331" s="9"/>
      <c r="I331" s="9"/>
    </row>
  </sheetData>
  <mergeCells count="7">
    <mergeCell ref="G1:I1"/>
    <mergeCell ref="A11:A12"/>
    <mergeCell ref="B11:B12"/>
    <mergeCell ref="C11:C12"/>
    <mergeCell ref="D11:D12"/>
    <mergeCell ref="E11:E12"/>
    <mergeCell ref="F11:I11"/>
  </mergeCells>
  <pageMargins left="0.39370078740157483" right="0.39370078740157483" top="0.39370078740157483" bottom="0.70866141732283472" header="0.31496062992125984" footer="0.31496062992125984"/>
  <pageSetup paperSize="9" scale="64" fitToHeight="100" orientation="landscape" r:id="rId1"/>
  <headerFooter>
    <oddFooter>Страница &amp;P</oddFooter>
  </headerFooter>
  <rowBreaks count="2" manualBreakCount="2">
    <brk id="32" max="8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7"/>
  <sheetViews>
    <sheetView tabSelected="1" view="pageBreakPreview" zoomScale="60" zoomScaleNormal="80" workbookViewId="0">
      <pane ySplit="14" topLeftCell="A15" activePane="bottomLeft" state="frozen"/>
      <selection pane="bottomLeft" activeCell="P3" sqref="P3"/>
    </sheetView>
  </sheetViews>
  <sheetFormatPr defaultRowHeight="18.75" x14ac:dyDescent="0.3"/>
  <cols>
    <col min="1" max="1" width="10.28515625" style="51" customWidth="1"/>
    <col min="2" max="2" width="74.140625" style="52" customWidth="1"/>
    <col min="3" max="5" width="17.28515625" style="53" customWidth="1"/>
    <col min="6" max="7" width="17.85546875" style="54" customWidth="1"/>
    <col min="8" max="9" width="20" style="55" customWidth="1"/>
    <col min="10" max="11" width="17.42578125" style="55" customWidth="1"/>
    <col min="12" max="12" width="18.140625" style="55" customWidth="1"/>
    <col min="13" max="15" width="20" style="55" customWidth="1"/>
    <col min="16" max="16" width="22" style="55" customWidth="1"/>
    <col min="17" max="248" width="9.140625" style="55"/>
    <col min="249" max="249" width="8.42578125" style="55" customWidth="1"/>
    <col min="250" max="250" width="62.5703125" style="55" customWidth="1"/>
    <col min="251" max="251" width="21" style="55" customWidth="1"/>
    <col min="252" max="252" width="15.42578125" style="55" customWidth="1"/>
    <col min="253" max="253" width="18.28515625" style="55" customWidth="1"/>
    <col min="254" max="257" width="16.5703125" style="55" customWidth="1"/>
    <col min="258" max="258" width="15.85546875" style="55" customWidth="1"/>
    <col min="259" max="259" width="11.28515625" style="55" customWidth="1"/>
    <col min="260" max="504" width="9.140625" style="55"/>
    <col min="505" max="505" width="8.42578125" style="55" customWidth="1"/>
    <col min="506" max="506" width="62.5703125" style="55" customWidth="1"/>
    <col min="507" max="507" width="21" style="55" customWidth="1"/>
    <col min="508" max="508" width="15.42578125" style="55" customWidth="1"/>
    <col min="509" max="509" width="18.28515625" style="55" customWidth="1"/>
    <col min="510" max="513" width="16.5703125" style="55" customWidth="1"/>
    <col min="514" max="514" width="15.85546875" style="55" customWidth="1"/>
    <col min="515" max="515" width="11.28515625" style="55" customWidth="1"/>
    <col min="516" max="760" width="9.140625" style="55"/>
    <col min="761" max="761" width="8.42578125" style="55" customWidth="1"/>
    <col min="762" max="762" width="62.5703125" style="55" customWidth="1"/>
    <col min="763" max="763" width="21" style="55" customWidth="1"/>
    <col min="764" max="764" width="15.42578125" style="55" customWidth="1"/>
    <col min="765" max="765" width="18.28515625" style="55" customWidth="1"/>
    <col min="766" max="769" width="16.5703125" style="55" customWidth="1"/>
    <col min="770" max="770" width="15.85546875" style="55" customWidth="1"/>
    <col min="771" max="771" width="11.28515625" style="55" customWidth="1"/>
    <col min="772" max="1016" width="9.140625" style="55"/>
    <col min="1017" max="1017" width="8.42578125" style="55" customWidth="1"/>
    <col min="1018" max="1018" width="62.5703125" style="55" customWidth="1"/>
    <col min="1019" max="1019" width="21" style="55" customWidth="1"/>
    <col min="1020" max="1020" width="15.42578125" style="55" customWidth="1"/>
    <col min="1021" max="1021" width="18.28515625" style="55" customWidth="1"/>
    <col min="1022" max="1025" width="16.5703125" style="55" customWidth="1"/>
    <col min="1026" max="1026" width="15.85546875" style="55" customWidth="1"/>
    <col min="1027" max="1027" width="11.28515625" style="55" customWidth="1"/>
    <col min="1028" max="1272" width="9.140625" style="55"/>
    <col min="1273" max="1273" width="8.42578125" style="55" customWidth="1"/>
    <col min="1274" max="1274" width="62.5703125" style="55" customWidth="1"/>
    <col min="1275" max="1275" width="21" style="55" customWidth="1"/>
    <col min="1276" max="1276" width="15.42578125" style="55" customWidth="1"/>
    <col min="1277" max="1277" width="18.28515625" style="55" customWidth="1"/>
    <col min="1278" max="1281" width="16.5703125" style="55" customWidth="1"/>
    <col min="1282" max="1282" width="15.85546875" style="55" customWidth="1"/>
    <col min="1283" max="1283" width="11.28515625" style="55" customWidth="1"/>
    <col min="1284" max="1528" width="9.140625" style="55"/>
    <col min="1529" max="1529" width="8.42578125" style="55" customWidth="1"/>
    <col min="1530" max="1530" width="62.5703125" style="55" customWidth="1"/>
    <col min="1531" max="1531" width="21" style="55" customWidth="1"/>
    <col min="1532" max="1532" width="15.42578125" style="55" customWidth="1"/>
    <col min="1533" max="1533" width="18.28515625" style="55" customWidth="1"/>
    <col min="1534" max="1537" width="16.5703125" style="55" customWidth="1"/>
    <col min="1538" max="1538" width="15.85546875" style="55" customWidth="1"/>
    <col min="1539" max="1539" width="11.28515625" style="55" customWidth="1"/>
    <col min="1540" max="1784" width="9.140625" style="55"/>
    <col min="1785" max="1785" width="8.42578125" style="55" customWidth="1"/>
    <col min="1786" max="1786" width="62.5703125" style="55" customWidth="1"/>
    <col min="1787" max="1787" width="21" style="55" customWidth="1"/>
    <col min="1788" max="1788" width="15.42578125" style="55" customWidth="1"/>
    <col min="1789" max="1789" width="18.28515625" style="55" customWidth="1"/>
    <col min="1790" max="1793" width="16.5703125" style="55" customWidth="1"/>
    <col min="1794" max="1794" width="15.85546875" style="55" customWidth="1"/>
    <col min="1795" max="1795" width="11.28515625" style="55" customWidth="1"/>
    <col min="1796" max="2040" width="9.140625" style="55"/>
    <col min="2041" max="2041" width="8.42578125" style="55" customWidth="1"/>
    <col min="2042" max="2042" width="62.5703125" style="55" customWidth="1"/>
    <col min="2043" max="2043" width="21" style="55" customWidth="1"/>
    <col min="2044" max="2044" width="15.42578125" style="55" customWidth="1"/>
    <col min="2045" max="2045" width="18.28515625" style="55" customWidth="1"/>
    <col min="2046" max="2049" width="16.5703125" style="55" customWidth="1"/>
    <col min="2050" max="2050" width="15.85546875" style="55" customWidth="1"/>
    <col min="2051" max="2051" width="11.28515625" style="55" customWidth="1"/>
    <col min="2052" max="2296" width="9.140625" style="55"/>
    <col min="2297" max="2297" width="8.42578125" style="55" customWidth="1"/>
    <col min="2298" max="2298" width="62.5703125" style="55" customWidth="1"/>
    <col min="2299" max="2299" width="21" style="55" customWidth="1"/>
    <col min="2300" max="2300" width="15.42578125" style="55" customWidth="1"/>
    <col min="2301" max="2301" width="18.28515625" style="55" customWidth="1"/>
    <col min="2302" max="2305" width="16.5703125" style="55" customWidth="1"/>
    <col min="2306" max="2306" width="15.85546875" style="55" customWidth="1"/>
    <col min="2307" max="2307" width="11.28515625" style="55" customWidth="1"/>
    <col min="2308" max="2552" width="9.140625" style="55"/>
    <col min="2553" max="2553" width="8.42578125" style="55" customWidth="1"/>
    <col min="2554" max="2554" width="62.5703125" style="55" customWidth="1"/>
    <col min="2555" max="2555" width="21" style="55" customWidth="1"/>
    <col min="2556" max="2556" width="15.42578125" style="55" customWidth="1"/>
    <col min="2557" max="2557" width="18.28515625" style="55" customWidth="1"/>
    <col min="2558" max="2561" width="16.5703125" style="55" customWidth="1"/>
    <col min="2562" max="2562" width="15.85546875" style="55" customWidth="1"/>
    <col min="2563" max="2563" width="11.28515625" style="55" customWidth="1"/>
    <col min="2564" max="2808" width="9.140625" style="55"/>
    <col min="2809" max="2809" width="8.42578125" style="55" customWidth="1"/>
    <col min="2810" max="2810" width="62.5703125" style="55" customWidth="1"/>
    <col min="2811" max="2811" width="21" style="55" customWidth="1"/>
    <col min="2812" max="2812" width="15.42578125" style="55" customWidth="1"/>
    <col min="2813" max="2813" width="18.28515625" style="55" customWidth="1"/>
    <col min="2814" max="2817" width="16.5703125" style="55" customWidth="1"/>
    <col min="2818" max="2818" width="15.85546875" style="55" customWidth="1"/>
    <col min="2819" max="2819" width="11.28515625" style="55" customWidth="1"/>
    <col min="2820" max="3064" width="9.140625" style="55"/>
    <col min="3065" max="3065" width="8.42578125" style="55" customWidth="1"/>
    <col min="3066" max="3066" width="62.5703125" style="55" customWidth="1"/>
    <col min="3067" max="3067" width="21" style="55" customWidth="1"/>
    <col min="3068" max="3068" width="15.42578125" style="55" customWidth="1"/>
    <col min="3069" max="3069" width="18.28515625" style="55" customWidth="1"/>
    <col min="3070" max="3073" width="16.5703125" style="55" customWidth="1"/>
    <col min="3074" max="3074" width="15.85546875" style="55" customWidth="1"/>
    <col min="3075" max="3075" width="11.28515625" style="55" customWidth="1"/>
    <col min="3076" max="3320" width="9.140625" style="55"/>
    <col min="3321" max="3321" width="8.42578125" style="55" customWidth="1"/>
    <col min="3322" max="3322" width="62.5703125" style="55" customWidth="1"/>
    <col min="3323" max="3323" width="21" style="55" customWidth="1"/>
    <col min="3324" max="3324" width="15.42578125" style="55" customWidth="1"/>
    <col min="3325" max="3325" width="18.28515625" style="55" customWidth="1"/>
    <col min="3326" max="3329" width="16.5703125" style="55" customWidth="1"/>
    <col min="3330" max="3330" width="15.85546875" style="55" customWidth="1"/>
    <col min="3331" max="3331" width="11.28515625" style="55" customWidth="1"/>
    <col min="3332" max="3576" width="9.140625" style="55"/>
    <col min="3577" max="3577" width="8.42578125" style="55" customWidth="1"/>
    <col min="3578" max="3578" width="62.5703125" style="55" customWidth="1"/>
    <col min="3579" max="3579" width="21" style="55" customWidth="1"/>
    <col min="3580" max="3580" width="15.42578125" style="55" customWidth="1"/>
    <col min="3581" max="3581" width="18.28515625" style="55" customWidth="1"/>
    <col min="3582" max="3585" width="16.5703125" style="55" customWidth="1"/>
    <col min="3586" max="3586" width="15.85546875" style="55" customWidth="1"/>
    <col min="3587" max="3587" width="11.28515625" style="55" customWidth="1"/>
    <col min="3588" max="3832" width="9.140625" style="55"/>
    <col min="3833" max="3833" width="8.42578125" style="55" customWidth="1"/>
    <col min="3834" max="3834" width="62.5703125" style="55" customWidth="1"/>
    <col min="3835" max="3835" width="21" style="55" customWidth="1"/>
    <col min="3836" max="3836" width="15.42578125" style="55" customWidth="1"/>
    <col min="3837" max="3837" width="18.28515625" style="55" customWidth="1"/>
    <col min="3838" max="3841" width="16.5703125" style="55" customWidth="1"/>
    <col min="3842" max="3842" width="15.85546875" style="55" customWidth="1"/>
    <col min="3843" max="3843" width="11.28515625" style="55" customWidth="1"/>
    <col min="3844" max="4088" width="9.140625" style="55"/>
    <col min="4089" max="4089" width="8.42578125" style="55" customWidth="1"/>
    <col min="4090" max="4090" width="62.5703125" style="55" customWidth="1"/>
    <col min="4091" max="4091" width="21" style="55" customWidth="1"/>
    <col min="4092" max="4092" width="15.42578125" style="55" customWidth="1"/>
    <col min="4093" max="4093" width="18.28515625" style="55" customWidth="1"/>
    <col min="4094" max="4097" width="16.5703125" style="55" customWidth="1"/>
    <col min="4098" max="4098" width="15.85546875" style="55" customWidth="1"/>
    <col min="4099" max="4099" width="11.28515625" style="55" customWidth="1"/>
    <col min="4100" max="4344" width="9.140625" style="55"/>
    <col min="4345" max="4345" width="8.42578125" style="55" customWidth="1"/>
    <col min="4346" max="4346" width="62.5703125" style="55" customWidth="1"/>
    <col min="4347" max="4347" width="21" style="55" customWidth="1"/>
    <col min="4348" max="4348" width="15.42578125" style="55" customWidth="1"/>
    <col min="4349" max="4349" width="18.28515625" style="55" customWidth="1"/>
    <col min="4350" max="4353" width="16.5703125" style="55" customWidth="1"/>
    <col min="4354" max="4354" width="15.85546875" style="55" customWidth="1"/>
    <col min="4355" max="4355" width="11.28515625" style="55" customWidth="1"/>
    <col min="4356" max="4600" width="9.140625" style="55"/>
    <col min="4601" max="4601" width="8.42578125" style="55" customWidth="1"/>
    <col min="4602" max="4602" width="62.5703125" style="55" customWidth="1"/>
    <col min="4603" max="4603" width="21" style="55" customWidth="1"/>
    <col min="4604" max="4604" width="15.42578125" style="55" customWidth="1"/>
    <col min="4605" max="4605" width="18.28515625" style="55" customWidth="1"/>
    <col min="4606" max="4609" width="16.5703125" style="55" customWidth="1"/>
    <col min="4610" max="4610" width="15.85546875" style="55" customWidth="1"/>
    <col min="4611" max="4611" width="11.28515625" style="55" customWidth="1"/>
    <col min="4612" max="4856" width="9.140625" style="55"/>
    <col min="4857" max="4857" width="8.42578125" style="55" customWidth="1"/>
    <col min="4858" max="4858" width="62.5703125" style="55" customWidth="1"/>
    <col min="4859" max="4859" width="21" style="55" customWidth="1"/>
    <col min="4860" max="4860" width="15.42578125" style="55" customWidth="1"/>
    <col min="4861" max="4861" width="18.28515625" style="55" customWidth="1"/>
    <col min="4862" max="4865" width="16.5703125" style="55" customWidth="1"/>
    <col min="4866" max="4866" width="15.85546875" style="55" customWidth="1"/>
    <col min="4867" max="4867" width="11.28515625" style="55" customWidth="1"/>
    <col min="4868" max="5112" width="9.140625" style="55"/>
    <col min="5113" max="5113" width="8.42578125" style="55" customWidth="1"/>
    <col min="5114" max="5114" width="62.5703125" style="55" customWidth="1"/>
    <col min="5115" max="5115" width="21" style="55" customWidth="1"/>
    <col min="5116" max="5116" width="15.42578125" style="55" customWidth="1"/>
    <col min="5117" max="5117" width="18.28515625" style="55" customWidth="1"/>
    <col min="5118" max="5121" width="16.5703125" style="55" customWidth="1"/>
    <col min="5122" max="5122" width="15.85546875" style="55" customWidth="1"/>
    <col min="5123" max="5123" width="11.28515625" style="55" customWidth="1"/>
    <col min="5124" max="5368" width="9.140625" style="55"/>
    <col min="5369" max="5369" width="8.42578125" style="55" customWidth="1"/>
    <col min="5370" max="5370" width="62.5703125" style="55" customWidth="1"/>
    <col min="5371" max="5371" width="21" style="55" customWidth="1"/>
    <col min="5372" max="5372" width="15.42578125" style="55" customWidth="1"/>
    <col min="5373" max="5373" width="18.28515625" style="55" customWidth="1"/>
    <col min="5374" max="5377" width="16.5703125" style="55" customWidth="1"/>
    <col min="5378" max="5378" width="15.85546875" style="55" customWidth="1"/>
    <col min="5379" max="5379" width="11.28515625" style="55" customWidth="1"/>
    <col min="5380" max="5624" width="9.140625" style="55"/>
    <col min="5625" max="5625" width="8.42578125" style="55" customWidth="1"/>
    <col min="5626" max="5626" width="62.5703125" style="55" customWidth="1"/>
    <col min="5627" max="5627" width="21" style="55" customWidth="1"/>
    <col min="5628" max="5628" width="15.42578125" style="55" customWidth="1"/>
    <col min="5629" max="5629" width="18.28515625" style="55" customWidth="1"/>
    <col min="5630" max="5633" width="16.5703125" style="55" customWidth="1"/>
    <col min="5634" max="5634" width="15.85546875" style="55" customWidth="1"/>
    <col min="5635" max="5635" width="11.28515625" style="55" customWidth="1"/>
    <col min="5636" max="5880" width="9.140625" style="55"/>
    <col min="5881" max="5881" width="8.42578125" style="55" customWidth="1"/>
    <col min="5882" max="5882" width="62.5703125" style="55" customWidth="1"/>
    <col min="5883" max="5883" width="21" style="55" customWidth="1"/>
    <col min="5884" max="5884" width="15.42578125" style="55" customWidth="1"/>
    <col min="5885" max="5885" width="18.28515625" style="55" customWidth="1"/>
    <col min="5886" max="5889" width="16.5703125" style="55" customWidth="1"/>
    <col min="5890" max="5890" width="15.85546875" style="55" customWidth="1"/>
    <col min="5891" max="5891" width="11.28515625" style="55" customWidth="1"/>
    <col min="5892" max="6136" width="9.140625" style="55"/>
    <col min="6137" max="6137" width="8.42578125" style="55" customWidth="1"/>
    <col min="6138" max="6138" width="62.5703125" style="55" customWidth="1"/>
    <col min="6139" max="6139" width="21" style="55" customWidth="1"/>
    <col min="6140" max="6140" width="15.42578125" style="55" customWidth="1"/>
    <col min="6141" max="6141" width="18.28515625" style="55" customWidth="1"/>
    <col min="6142" max="6145" width="16.5703125" style="55" customWidth="1"/>
    <col min="6146" max="6146" width="15.85546875" style="55" customWidth="1"/>
    <col min="6147" max="6147" width="11.28515625" style="55" customWidth="1"/>
    <col min="6148" max="6392" width="9.140625" style="55"/>
    <col min="6393" max="6393" width="8.42578125" style="55" customWidth="1"/>
    <col min="6394" max="6394" width="62.5703125" style="55" customWidth="1"/>
    <col min="6395" max="6395" width="21" style="55" customWidth="1"/>
    <col min="6396" max="6396" width="15.42578125" style="55" customWidth="1"/>
    <col min="6397" max="6397" width="18.28515625" style="55" customWidth="1"/>
    <col min="6398" max="6401" width="16.5703125" style="55" customWidth="1"/>
    <col min="6402" max="6402" width="15.85546875" style="55" customWidth="1"/>
    <col min="6403" max="6403" width="11.28515625" style="55" customWidth="1"/>
    <col min="6404" max="6648" width="9.140625" style="55"/>
    <col min="6649" max="6649" width="8.42578125" style="55" customWidth="1"/>
    <col min="6650" max="6650" width="62.5703125" style="55" customWidth="1"/>
    <col min="6651" max="6651" width="21" style="55" customWidth="1"/>
    <col min="6652" max="6652" width="15.42578125" style="55" customWidth="1"/>
    <col min="6653" max="6653" width="18.28515625" style="55" customWidth="1"/>
    <col min="6654" max="6657" width="16.5703125" style="55" customWidth="1"/>
    <col min="6658" max="6658" width="15.85546875" style="55" customWidth="1"/>
    <col min="6659" max="6659" width="11.28515625" style="55" customWidth="1"/>
    <col min="6660" max="6904" width="9.140625" style="55"/>
    <col min="6905" max="6905" width="8.42578125" style="55" customWidth="1"/>
    <col min="6906" max="6906" width="62.5703125" style="55" customWidth="1"/>
    <col min="6907" max="6907" width="21" style="55" customWidth="1"/>
    <col min="6908" max="6908" width="15.42578125" style="55" customWidth="1"/>
    <col min="6909" max="6909" width="18.28515625" style="55" customWidth="1"/>
    <col min="6910" max="6913" width="16.5703125" style="55" customWidth="1"/>
    <col min="6914" max="6914" width="15.85546875" style="55" customWidth="1"/>
    <col min="6915" max="6915" width="11.28515625" style="55" customWidth="1"/>
    <col min="6916" max="7160" width="9.140625" style="55"/>
    <col min="7161" max="7161" width="8.42578125" style="55" customWidth="1"/>
    <col min="7162" max="7162" width="62.5703125" style="55" customWidth="1"/>
    <col min="7163" max="7163" width="21" style="55" customWidth="1"/>
    <col min="7164" max="7164" width="15.42578125" style="55" customWidth="1"/>
    <col min="7165" max="7165" width="18.28515625" style="55" customWidth="1"/>
    <col min="7166" max="7169" width="16.5703125" style="55" customWidth="1"/>
    <col min="7170" max="7170" width="15.85546875" style="55" customWidth="1"/>
    <col min="7171" max="7171" width="11.28515625" style="55" customWidth="1"/>
    <col min="7172" max="7416" width="9.140625" style="55"/>
    <col min="7417" max="7417" width="8.42578125" style="55" customWidth="1"/>
    <col min="7418" max="7418" width="62.5703125" style="55" customWidth="1"/>
    <col min="7419" max="7419" width="21" style="55" customWidth="1"/>
    <col min="7420" max="7420" width="15.42578125" style="55" customWidth="1"/>
    <col min="7421" max="7421" width="18.28515625" style="55" customWidth="1"/>
    <col min="7422" max="7425" width="16.5703125" style="55" customWidth="1"/>
    <col min="7426" max="7426" width="15.85546875" style="55" customWidth="1"/>
    <col min="7427" max="7427" width="11.28515625" style="55" customWidth="1"/>
    <col min="7428" max="7672" width="9.140625" style="55"/>
    <col min="7673" max="7673" width="8.42578125" style="55" customWidth="1"/>
    <col min="7674" max="7674" width="62.5703125" style="55" customWidth="1"/>
    <col min="7675" max="7675" width="21" style="55" customWidth="1"/>
    <col min="7676" max="7676" width="15.42578125" style="55" customWidth="1"/>
    <col min="7677" max="7677" width="18.28515625" style="55" customWidth="1"/>
    <col min="7678" max="7681" width="16.5703125" style="55" customWidth="1"/>
    <col min="7682" max="7682" width="15.85546875" style="55" customWidth="1"/>
    <col min="7683" max="7683" width="11.28515625" style="55" customWidth="1"/>
    <col min="7684" max="7928" width="9.140625" style="55"/>
    <col min="7929" max="7929" width="8.42578125" style="55" customWidth="1"/>
    <col min="7930" max="7930" width="62.5703125" style="55" customWidth="1"/>
    <col min="7931" max="7931" width="21" style="55" customWidth="1"/>
    <col min="7932" max="7932" width="15.42578125" style="55" customWidth="1"/>
    <col min="7933" max="7933" width="18.28515625" style="55" customWidth="1"/>
    <col min="7934" max="7937" width="16.5703125" style="55" customWidth="1"/>
    <col min="7938" max="7938" width="15.85546875" style="55" customWidth="1"/>
    <col min="7939" max="7939" width="11.28515625" style="55" customWidth="1"/>
    <col min="7940" max="8184" width="9.140625" style="55"/>
    <col min="8185" max="8185" width="8.42578125" style="55" customWidth="1"/>
    <col min="8186" max="8186" width="62.5703125" style="55" customWidth="1"/>
    <col min="8187" max="8187" width="21" style="55" customWidth="1"/>
    <col min="8188" max="8188" width="15.42578125" style="55" customWidth="1"/>
    <col min="8189" max="8189" width="18.28515625" style="55" customWidth="1"/>
    <col min="8190" max="8193" width="16.5703125" style="55" customWidth="1"/>
    <col min="8194" max="8194" width="15.85546875" style="55" customWidth="1"/>
    <col min="8195" max="8195" width="11.28515625" style="55" customWidth="1"/>
    <col min="8196" max="8440" width="9.140625" style="55"/>
    <col min="8441" max="8441" width="8.42578125" style="55" customWidth="1"/>
    <col min="8442" max="8442" width="62.5703125" style="55" customWidth="1"/>
    <col min="8443" max="8443" width="21" style="55" customWidth="1"/>
    <col min="8444" max="8444" width="15.42578125" style="55" customWidth="1"/>
    <col min="8445" max="8445" width="18.28515625" style="55" customWidth="1"/>
    <col min="8446" max="8449" width="16.5703125" style="55" customWidth="1"/>
    <col min="8450" max="8450" width="15.85546875" style="55" customWidth="1"/>
    <col min="8451" max="8451" width="11.28515625" style="55" customWidth="1"/>
    <col min="8452" max="8696" width="9.140625" style="55"/>
    <col min="8697" max="8697" width="8.42578125" style="55" customWidth="1"/>
    <col min="8698" max="8698" width="62.5703125" style="55" customWidth="1"/>
    <col min="8699" max="8699" width="21" style="55" customWidth="1"/>
    <col min="8700" max="8700" width="15.42578125" style="55" customWidth="1"/>
    <col min="8701" max="8701" width="18.28515625" style="55" customWidth="1"/>
    <col min="8702" max="8705" width="16.5703125" style="55" customWidth="1"/>
    <col min="8706" max="8706" width="15.85546875" style="55" customWidth="1"/>
    <col min="8707" max="8707" width="11.28515625" style="55" customWidth="1"/>
    <col min="8708" max="8952" width="9.140625" style="55"/>
    <col min="8953" max="8953" width="8.42578125" style="55" customWidth="1"/>
    <col min="8954" max="8954" width="62.5703125" style="55" customWidth="1"/>
    <col min="8955" max="8955" width="21" style="55" customWidth="1"/>
    <col min="8956" max="8956" width="15.42578125" style="55" customWidth="1"/>
    <col min="8957" max="8957" width="18.28515625" style="55" customWidth="1"/>
    <col min="8958" max="8961" width="16.5703125" style="55" customWidth="1"/>
    <col min="8962" max="8962" width="15.85546875" style="55" customWidth="1"/>
    <col min="8963" max="8963" width="11.28515625" style="55" customWidth="1"/>
    <col min="8964" max="9208" width="9.140625" style="55"/>
    <col min="9209" max="9209" width="8.42578125" style="55" customWidth="1"/>
    <col min="9210" max="9210" width="62.5703125" style="55" customWidth="1"/>
    <col min="9211" max="9211" width="21" style="55" customWidth="1"/>
    <col min="9212" max="9212" width="15.42578125" style="55" customWidth="1"/>
    <col min="9213" max="9213" width="18.28515625" style="55" customWidth="1"/>
    <col min="9214" max="9217" width="16.5703125" style="55" customWidth="1"/>
    <col min="9218" max="9218" width="15.85546875" style="55" customWidth="1"/>
    <col min="9219" max="9219" width="11.28515625" style="55" customWidth="1"/>
    <col min="9220" max="9464" width="9.140625" style="55"/>
    <col min="9465" max="9465" width="8.42578125" style="55" customWidth="1"/>
    <col min="9466" max="9466" width="62.5703125" style="55" customWidth="1"/>
    <col min="9467" max="9467" width="21" style="55" customWidth="1"/>
    <col min="9468" max="9468" width="15.42578125" style="55" customWidth="1"/>
    <col min="9469" max="9469" width="18.28515625" style="55" customWidth="1"/>
    <col min="9470" max="9473" width="16.5703125" style="55" customWidth="1"/>
    <col min="9474" max="9474" width="15.85546875" style="55" customWidth="1"/>
    <col min="9475" max="9475" width="11.28515625" style="55" customWidth="1"/>
    <col min="9476" max="9720" width="9.140625" style="55"/>
    <col min="9721" max="9721" width="8.42578125" style="55" customWidth="1"/>
    <col min="9722" max="9722" width="62.5703125" style="55" customWidth="1"/>
    <col min="9723" max="9723" width="21" style="55" customWidth="1"/>
    <col min="9724" max="9724" width="15.42578125" style="55" customWidth="1"/>
    <col min="9725" max="9725" width="18.28515625" style="55" customWidth="1"/>
    <col min="9726" max="9729" width="16.5703125" style="55" customWidth="1"/>
    <col min="9730" max="9730" width="15.85546875" style="55" customWidth="1"/>
    <col min="9731" max="9731" width="11.28515625" style="55" customWidth="1"/>
    <col min="9732" max="9976" width="9.140625" style="55"/>
    <col min="9977" max="9977" width="8.42578125" style="55" customWidth="1"/>
    <col min="9978" max="9978" width="62.5703125" style="55" customWidth="1"/>
    <col min="9979" max="9979" width="21" style="55" customWidth="1"/>
    <col min="9980" max="9980" width="15.42578125" style="55" customWidth="1"/>
    <col min="9981" max="9981" width="18.28515625" style="55" customWidth="1"/>
    <col min="9982" max="9985" width="16.5703125" style="55" customWidth="1"/>
    <col min="9986" max="9986" width="15.85546875" style="55" customWidth="1"/>
    <col min="9987" max="9987" width="11.28515625" style="55" customWidth="1"/>
    <col min="9988" max="10232" width="9.140625" style="55"/>
    <col min="10233" max="10233" width="8.42578125" style="55" customWidth="1"/>
    <col min="10234" max="10234" width="62.5703125" style="55" customWidth="1"/>
    <col min="10235" max="10235" width="21" style="55" customWidth="1"/>
    <col min="10236" max="10236" width="15.42578125" style="55" customWidth="1"/>
    <col min="10237" max="10237" width="18.28515625" style="55" customWidth="1"/>
    <col min="10238" max="10241" width="16.5703125" style="55" customWidth="1"/>
    <col min="10242" max="10242" width="15.85546875" style="55" customWidth="1"/>
    <col min="10243" max="10243" width="11.28515625" style="55" customWidth="1"/>
    <col min="10244" max="10488" width="9.140625" style="55"/>
    <col min="10489" max="10489" width="8.42578125" style="55" customWidth="1"/>
    <col min="10490" max="10490" width="62.5703125" style="55" customWidth="1"/>
    <col min="10491" max="10491" width="21" style="55" customWidth="1"/>
    <col min="10492" max="10492" width="15.42578125" style="55" customWidth="1"/>
    <col min="10493" max="10493" width="18.28515625" style="55" customWidth="1"/>
    <col min="10494" max="10497" width="16.5703125" style="55" customWidth="1"/>
    <col min="10498" max="10498" width="15.85546875" style="55" customWidth="1"/>
    <col min="10499" max="10499" width="11.28515625" style="55" customWidth="1"/>
    <col min="10500" max="10744" width="9.140625" style="55"/>
    <col min="10745" max="10745" width="8.42578125" style="55" customWidth="1"/>
    <col min="10746" max="10746" width="62.5703125" style="55" customWidth="1"/>
    <col min="10747" max="10747" width="21" style="55" customWidth="1"/>
    <col min="10748" max="10748" width="15.42578125" style="55" customWidth="1"/>
    <col min="10749" max="10749" width="18.28515625" style="55" customWidth="1"/>
    <col min="10750" max="10753" width="16.5703125" style="55" customWidth="1"/>
    <col min="10754" max="10754" width="15.85546875" style="55" customWidth="1"/>
    <col min="10755" max="10755" width="11.28515625" style="55" customWidth="1"/>
    <col min="10756" max="11000" width="9.140625" style="55"/>
    <col min="11001" max="11001" width="8.42578125" style="55" customWidth="1"/>
    <col min="11002" max="11002" width="62.5703125" style="55" customWidth="1"/>
    <col min="11003" max="11003" width="21" style="55" customWidth="1"/>
    <col min="11004" max="11004" width="15.42578125" style="55" customWidth="1"/>
    <col min="11005" max="11005" width="18.28515625" style="55" customWidth="1"/>
    <col min="11006" max="11009" width="16.5703125" style="55" customWidth="1"/>
    <col min="11010" max="11010" width="15.85546875" style="55" customWidth="1"/>
    <col min="11011" max="11011" width="11.28515625" style="55" customWidth="1"/>
    <col min="11012" max="11256" width="9.140625" style="55"/>
    <col min="11257" max="11257" width="8.42578125" style="55" customWidth="1"/>
    <col min="11258" max="11258" width="62.5703125" style="55" customWidth="1"/>
    <col min="11259" max="11259" width="21" style="55" customWidth="1"/>
    <col min="11260" max="11260" width="15.42578125" style="55" customWidth="1"/>
    <col min="11261" max="11261" width="18.28515625" style="55" customWidth="1"/>
    <col min="11262" max="11265" width="16.5703125" style="55" customWidth="1"/>
    <col min="11266" max="11266" width="15.85546875" style="55" customWidth="1"/>
    <col min="11267" max="11267" width="11.28515625" style="55" customWidth="1"/>
    <col min="11268" max="11512" width="9.140625" style="55"/>
    <col min="11513" max="11513" width="8.42578125" style="55" customWidth="1"/>
    <col min="11514" max="11514" width="62.5703125" style="55" customWidth="1"/>
    <col min="11515" max="11515" width="21" style="55" customWidth="1"/>
    <col min="11516" max="11516" width="15.42578125" style="55" customWidth="1"/>
    <col min="11517" max="11517" width="18.28515625" style="55" customWidth="1"/>
    <col min="11518" max="11521" width="16.5703125" style="55" customWidth="1"/>
    <col min="11522" max="11522" width="15.85546875" style="55" customWidth="1"/>
    <col min="11523" max="11523" width="11.28515625" style="55" customWidth="1"/>
    <col min="11524" max="11768" width="9.140625" style="55"/>
    <col min="11769" max="11769" width="8.42578125" style="55" customWidth="1"/>
    <col min="11770" max="11770" width="62.5703125" style="55" customWidth="1"/>
    <col min="11771" max="11771" width="21" style="55" customWidth="1"/>
    <col min="11772" max="11772" width="15.42578125" style="55" customWidth="1"/>
    <col min="11773" max="11773" width="18.28515625" style="55" customWidth="1"/>
    <col min="11774" max="11777" width="16.5703125" style="55" customWidth="1"/>
    <col min="11778" max="11778" width="15.85546875" style="55" customWidth="1"/>
    <col min="11779" max="11779" width="11.28515625" style="55" customWidth="1"/>
    <col min="11780" max="12024" width="9.140625" style="55"/>
    <col min="12025" max="12025" width="8.42578125" style="55" customWidth="1"/>
    <col min="12026" max="12026" width="62.5703125" style="55" customWidth="1"/>
    <col min="12027" max="12027" width="21" style="55" customWidth="1"/>
    <col min="12028" max="12028" width="15.42578125" style="55" customWidth="1"/>
    <col min="12029" max="12029" width="18.28515625" style="55" customWidth="1"/>
    <col min="12030" max="12033" width="16.5703125" style="55" customWidth="1"/>
    <col min="12034" max="12034" width="15.85546875" style="55" customWidth="1"/>
    <col min="12035" max="12035" width="11.28515625" style="55" customWidth="1"/>
    <col min="12036" max="12280" width="9.140625" style="55"/>
    <col min="12281" max="12281" width="8.42578125" style="55" customWidth="1"/>
    <col min="12282" max="12282" width="62.5703125" style="55" customWidth="1"/>
    <col min="12283" max="12283" width="21" style="55" customWidth="1"/>
    <col min="12284" max="12284" width="15.42578125" style="55" customWidth="1"/>
    <col min="12285" max="12285" width="18.28515625" style="55" customWidth="1"/>
    <col min="12286" max="12289" width="16.5703125" style="55" customWidth="1"/>
    <col min="12290" max="12290" width="15.85546875" style="55" customWidth="1"/>
    <col min="12291" max="12291" width="11.28515625" style="55" customWidth="1"/>
    <col min="12292" max="12536" width="9.140625" style="55"/>
    <col min="12537" max="12537" width="8.42578125" style="55" customWidth="1"/>
    <col min="12538" max="12538" width="62.5703125" style="55" customWidth="1"/>
    <col min="12539" max="12539" width="21" style="55" customWidth="1"/>
    <col min="12540" max="12540" width="15.42578125" style="55" customWidth="1"/>
    <col min="12541" max="12541" width="18.28515625" style="55" customWidth="1"/>
    <col min="12542" max="12545" width="16.5703125" style="55" customWidth="1"/>
    <col min="12546" max="12546" width="15.85546875" style="55" customWidth="1"/>
    <col min="12547" max="12547" width="11.28515625" style="55" customWidth="1"/>
    <col min="12548" max="12792" width="9.140625" style="55"/>
    <col min="12793" max="12793" width="8.42578125" style="55" customWidth="1"/>
    <col min="12794" max="12794" width="62.5703125" style="55" customWidth="1"/>
    <col min="12795" max="12795" width="21" style="55" customWidth="1"/>
    <col min="12796" max="12796" width="15.42578125" style="55" customWidth="1"/>
    <col min="12797" max="12797" width="18.28515625" style="55" customWidth="1"/>
    <col min="12798" max="12801" width="16.5703125" style="55" customWidth="1"/>
    <col min="12802" max="12802" width="15.85546875" style="55" customWidth="1"/>
    <col min="12803" max="12803" width="11.28515625" style="55" customWidth="1"/>
    <col min="12804" max="13048" width="9.140625" style="55"/>
    <col min="13049" max="13049" width="8.42578125" style="55" customWidth="1"/>
    <col min="13050" max="13050" width="62.5703125" style="55" customWidth="1"/>
    <col min="13051" max="13051" width="21" style="55" customWidth="1"/>
    <col min="13052" max="13052" width="15.42578125" style="55" customWidth="1"/>
    <col min="13053" max="13053" width="18.28515625" style="55" customWidth="1"/>
    <col min="13054" max="13057" width="16.5703125" style="55" customWidth="1"/>
    <col min="13058" max="13058" width="15.85546875" style="55" customWidth="1"/>
    <col min="13059" max="13059" width="11.28515625" style="55" customWidth="1"/>
    <col min="13060" max="13304" width="9.140625" style="55"/>
    <col min="13305" max="13305" width="8.42578125" style="55" customWidth="1"/>
    <col min="13306" max="13306" width="62.5703125" style="55" customWidth="1"/>
    <col min="13307" max="13307" width="21" style="55" customWidth="1"/>
    <col min="13308" max="13308" width="15.42578125" style="55" customWidth="1"/>
    <col min="13309" max="13309" width="18.28515625" style="55" customWidth="1"/>
    <col min="13310" max="13313" width="16.5703125" style="55" customWidth="1"/>
    <col min="13314" max="13314" width="15.85546875" style="55" customWidth="1"/>
    <col min="13315" max="13315" width="11.28515625" style="55" customWidth="1"/>
    <col min="13316" max="13560" width="9.140625" style="55"/>
    <col min="13561" max="13561" width="8.42578125" style="55" customWidth="1"/>
    <col min="13562" max="13562" width="62.5703125" style="55" customWidth="1"/>
    <col min="13563" max="13563" width="21" style="55" customWidth="1"/>
    <col min="13564" max="13564" width="15.42578125" style="55" customWidth="1"/>
    <col min="13565" max="13565" width="18.28515625" style="55" customWidth="1"/>
    <col min="13566" max="13569" width="16.5703125" style="55" customWidth="1"/>
    <col min="13570" max="13570" width="15.85546875" style="55" customWidth="1"/>
    <col min="13571" max="13571" width="11.28515625" style="55" customWidth="1"/>
    <col min="13572" max="13816" width="9.140625" style="55"/>
    <col min="13817" max="13817" width="8.42578125" style="55" customWidth="1"/>
    <col min="13818" max="13818" width="62.5703125" style="55" customWidth="1"/>
    <col min="13819" max="13819" width="21" style="55" customWidth="1"/>
    <col min="13820" max="13820" width="15.42578125" style="55" customWidth="1"/>
    <col min="13821" max="13821" width="18.28515625" style="55" customWidth="1"/>
    <col min="13822" max="13825" width="16.5703125" style="55" customWidth="1"/>
    <col min="13826" max="13826" width="15.85546875" style="55" customWidth="1"/>
    <col min="13827" max="13827" width="11.28515625" style="55" customWidth="1"/>
    <col min="13828" max="14072" width="9.140625" style="55"/>
    <col min="14073" max="14073" width="8.42578125" style="55" customWidth="1"/>
    <col min="14074" max="14074" width="62.5703125" style="55" customWidth="1"/>
    <col min="14075" max="14075" width="21" style="55" customWidth="1"/>
    <col min="14076" max="14076" width="15.42578125" style="55" customWidth="1"/>
    <col min="14077" max="14077" width="18.28515625" style="55" customWidth="1"/>
    <col min="14078" max="14081" width="16.5703125" style="55" customWidth="1"/>
    <col min="14082" max="14082" width="15.85546875" style="55" customWidth="1"/>
    <col min="14083" max="14083" width="11.28515625" style="55" customWidth="1"/>
    <col min="14084" max="14328" width="9.140625" style="55"/>
    <col min="14329" max="14329" width="8.42578125" style="55" customWidth="1"/>
    <col min="14330" max="14330" width="62.5703125" style="55" customWidth="1"/>
    <col min="14331" max="14331" width="21" style="55" customWidth="1"/>
    <col min="14332" max="14332" width="15.42578125" style="55" customWidth="1"/>
    <col min="14333" max="14333" width="18.28515625" style="55" customWidth="1"/>
    <col min="14334" max="14337" width="16.5703125" style="55" customWidth="1"/>
    <col min="14338" max="14338" width="15.85546875" style="55" customWidth="1"/>
    <col min="14339" max="14339" width="11.28515625" style="55" customWidth="1"/>
    <col min="14340" max="14584" width="9.140625" style="55"/>
    <col min="14585" max="14585" width="8.42578125" style="55" customWidth="1"/>
    <col min="14586" max="14586" width="62.5703125" style="55" customWidth="1"/>
    <col min="14587" max="14587" width="21" style="55" customWidth="1"/>
    <col min="14588" max="14588" width="15.42578125" style="55" customWidth="1"/>
    <col min="14589" max="14589" width="18.28515625" style="55" customWidth="1"/>
    <col min="14590" max="14593" width="16.5703125" style="55" customWidth="1"/>
    <col min="14594" max="14594" width="15.85546875" style="55" customWidth="1"/>
    <col min="14595" max="14595" width="11.28515625" style="55" customWidth="1"/>
    <col min="14596" max="14840" width="9.140625" style="55"/>
    <col min="14841" max="14841" width="8.42578125" style="55" customWidth="1"/>
    <col min="14842" max="14842" width="62.5703125" style="55" customWidth="1"/>
    <col min="14843" max="14843" width="21" style="55" customWidth="1"/>
    <col min="14844" max="14844" width="15.42578125" style="55" customWidth="1"/>
    <col min="14845" max="14845" width="18.28515625" style="55" customWidth="1"/>
    <col min="14846" max="14849" width="16.5703125" style="55" customWidth="1"/>
    <col min="14850" max="14850" width="15.85546875" style="55" customWidth="1"/>
    <col min="14851" max="14851" width="11.28515625" style="55" customWidth="1"/>
    <col min="14852" max="15096" width="9.140625" style="55"/>
    <col min="15097" max="15097" width="8.42578125" style="55" customWidth="1"/>
    <col min="15098" max="15098" width="62.5703125" style="55" customWidth="1"/>
    <col min="15099" max="15099" width="21" style="55" customWidth="1"/>
    <col min="15100" max="15100" width="15.42578125" style="55" customWidth="1"/>
    <col min="15101" max="15101" width="18.28515625" style="55" customWidth="1"/>
    <col min="15102" max="15105" width="16.5703125" style="55" customWidth="1"/>
    <col min="15106" max="15106" width="15.85546875" style="55" customWidth="1"/>
    <col min="15107" max="15107" width="11.28515625" style="55" customWidth="1"/>
    <col min="15108" max="15352" width="9.140625" style="55"/>
    <col min="15353" max="15353" width="8.42578125" style="55" customWidth="1"/>
    <col min="15354" max="15354" width="62.5703125" style="55" customWidth="1"/>
    <col min="15355" max="15355" width="21" style="55" customWidth="1"/>
    <col min="15356" max="15356" width="15.42578125" style="55" customWidth="1"/>
    <col min="15357" max="15357" width="18.28515625" style="55" customWidth="1"/>
    <col min="15358" max="15361" width="16.5703125" style="55" customWidth="1"/>
    <col min="15362" max="15362" width="15.85546875" style="55" customWidth="1"/>
    <col min="15363" max="15363" width="11.28515625" style="55" customWidth="1"/>
    <col min="15364" max="15608" width="9.140625" style="55"/>
    <col min="15609" max="15609" width="8.42578125" style="55" customWidth="1"/>
    <col min="15610" max="15610" width="62.5703125" style="55" customWidth="1"/>
    <col min="15611" max="15611" width="21" style="55" customWidth="1"/>
    <col min="15612" max="15612" width="15.42578125" style="55" customWidth="1"/>
    <col min="15613" max="15613" width="18.28515625" style="55" customWidth="1"/>
    <col min="15614" max="15617" width="16.5703125" style="55" customWidth="1"/>
    <col min="15618" max="15618" width="15.85546875" style="55" customWidth="1"/>
    <col min="15619" max="15619" width="11.28515625" style="55" customWidth="1"/>
    <col min="15620" max="15864" width="9.140625" style="55"/>
    <col min="15865" max="15865" width="8.42578125" style="55" customWidth="1"/>
    <col min="15866" max="15866" width="62.5703125" style="55" customWidth="1"/>
    <col min="15867" max="15867" width="21" style="55" customWidth="1"/>
    <col min="15868" max="15868" width="15.42578125" style="55" customWidth="1"/>
    <col min="15869" max="15869" width="18.28515625" style="55" customWidth="1"/>
    <col min="15870" max="15873" width="16.5703125" style="55" customWidth="1"/>
    <col min="15874" max="15874" width="15.85546875" style="55" customWidth="1"/>
    <col min="15875" max="15875" width="11.28515625" style="55" customWidth="1"/>
    <col min="15876" max="16120" width="9.140625" style="55"/>
    <col min="16121" max="16121" width="8.42578125" style="55" customWidth="1"/>
    <col min="16122" max="16122" width="62.5703125" style="55" customWidth="1"/>
    <col min="16123" max="16123" width="21" style="55" customWidth="1"/>
    <col min="16124" max="16124" width="15.42578125" style="55" customWidth="1"/>
    <col min="16125" max="16125" width="18.28515625" style="55" customWidth="1"/>
    <col min="16126" max="16129" width="16.5703125" style="55" customWidth="1"/>
    <col min="16130" max="16130" width="15.85546875" style="55" customWidth="1"/>
    <col min="16131" max="16131" width="11.28515625" style="55" customWidth="1"/>
    <col min="16132" max="16384" width="9.140625" style="55"/>
  </cols>
  <sheetData>
    <row r="1" spans="1:16" ht="18" customHeight="1" x14ac:dyDescent="0.3">
      <c r="A1" s="81"/>
      <c r="B1" s="76"/>
      <c r="C1" s="77"/>
      <c r="D1" s="77"/>
      <c r="E1" s="77"/>
      <c r="F1" s="78"/>
      <c r="G1" s="78"/>
      <c r="H1" s="77"/>
      <c r="I1" s="77"/>
      <c r="J1" s="77"/>
      <c r="K1" s="77"/>
      <c r="L1" s="78"/>
      <c r="M1" s="77"/>
      <c r="N1" s="77"/>
      <c r="O1" s="77"/>
      <c r="P1" s="77"/>
    </row>
    <row r="2" spans="1:16" ht="20.25" x14ac:dyDescent="0.3">
      <c r="A2" s="81"/>
      <c r="B2" s="76"/>
      <c r="C2" s="77"/>
      <c r="D2" s="77"/>
      <c r="E2" s="77"/>
      <c r="F2" s="78"/>
      <c r="G2" s="79"/>
      <c r="H2" s="194" t="s">
        <v>417</v>
      </c>
      <c r="I2" s="77"/>
      <c r="J2" s="79"/>
      <c r="K2" s="100"/>
      <c r="L2" s="78"/>
      <c r="M2" s="77"/>
      <c r="N2" s="77"/>
      <c r="O2" s="77"/>
      <c r="P2" s="77"/>
    </row>
    <row r="3" spans="1:16" ht="20.25" x14ac:dyDescent="0.3">
      <c r="A3" s="81"/>
      <c r="B3" s="76"/>
      <c r="C3" s="77"/>
      <c r="D3" s="77"/>
      <c r="E3" s="77"/>
      <c r="F3" s="78"/>
      <c r="G3" s="79"/>
      <c r="H3" s="194" t="s">
        <v>418</v>
      </c>
      <c r="I3" s="77"/>
      <c r="J3" s="79"/>
      <c r="K3" s="79"/>
      <c r="L3" s="78"/>
      <c r="M3" s="77"/>
      <c r="N3" s="77"/>
      <c r="O3" s="77"/>
      <c r="P3" s="77"/>
    </row>
    <row r="4" spans="1:16" ht="20.25" x14ac:dyDescent="0.3">
      <c r="A4" s="81"/>
      <c r="B4" s="76"/>
      <c r="C4" s="77"/>
      <c r="D4" s="79"/>
      <c r="E4" s="79"/>
      <c r="F4" s="78"/>
      <c r="G4" s="80"/>
      <c r="H4" s="195" t="s">
        <v>0</v>
      </c>
      <c r="I4" s="77"/>
      <c r="J4" s="80"/>
      <c r="K4" s="80"/>
      <c r="L4" s="78"/>
      <c r="M4" s="77"/>
      <c r="N4" s="77"/>
      <c r="O4" s="77"/>
      <c r="P4" s="79"/>
    </row>
    <row r="5" spans="1:16" ht="20.25" x14ac:dyDescent="0.3">
      <c r="A5" s="81"/>
      <c r="B5" s="76"/>
      <c r="C5" s="77"/>
      <c r="D5" s="80"/>
      <c r="E5" s="80"/>
      <c r="F5" s="78"/>
      <c r="G5" s="77"/>
      <c r="H5" s="196" t="s">
        <v>1</v>
      </c>
      <c r="I5" s="77"/>
      <c r="J5" s="77"/>
      <c r="K5" s="77"/>
      <c r="L5" s="78"/>
      <c r="M5" s="77"/>
      <c r="N5" s="77"/>
      <c r="O5" s="77"/>
      <c r="P5" s="80"/>
    </row>
    <row r="6" spans="1:16" ht="18.75" customHeight="1" x14ac:dyDescent="0.3">
      <c r="A6" s="81"/>
      <c r="B6" s="76"/>
      <c r="C6" s="77"/>
      <c r="D6" s="77"/>
      <c r="E6" s="77"/>
      <c r="F6" s="78"/>
      <c r="G6" s="80"/>
      <c r="H6" s="195" t="s">
        <v>2</v>
      </c>
      <c r="I6" s="77"/>
      <c r="J6" s="80"/>
      <c r="K6" s="80"/>
      <c r="L6" s="78"/>
      <c r="M6" s="77"/>
      <c r="N6" s="77"/>
      <c r="O6" s="77"/>
      <c r="P6" s="77"/>
    </row>
    <row r="7" spans="1:16" ht="18.75" customHeight="1" x14ac:dyDescent="0.3">
      <c r="A7" s="81"/>
      <c r="B7" s="76"/>
      <c r="C7" s="77"/>
      <c r="D7" s="80"/>
      <c r="E7" s="80"/>
      <c r="F7" s="78"/>
      <c r="G7" s="77"/>
      <c r="H7" s="196" t="s">
        <v>3</v>
      </c>
      <c r="I7" s="77"/>
      <c r="J7" s="77"/>
      <c r="K7" s="77"/>
      <c r="L7" s="78"/>
      <c r="M7" s="77"/>
      <c r="N7" s="77"/>
      <c r="O7" s="77"/>
      <c r="P7" s="77"/>
    </row>
    <row r="8" spans="1:16" ht="18.75" customHeight="1" x14ac:dyDescent="0.3">
      <c r="A8" s="81"/>
      <c r="B8" s="76"/>
      <c r="C8" s="77"/>
      <c r="D8" s="77"/>
      <c r="E8" s="77"/>
      <c r="F8" s="78"/>
      <c r="G8" s="78"/>
      <c r="H8" s="77"/>
      <c r="I8" s="77"/>
      <c r="J8" s="77"/>
      <c r="K8" s="77"/>
      <c r="L8" s="78"/>
      <c r="M8" s="77"/>
      <c r="N8" s="77"/>
      <c r="O8" s="77"/>
      <c r="P8" s="77"/>
    </row>
    <row r="9" spans="1:16" ht="18.75" customHeight="1" thickBot="1" x14ac:dyDescent="0.35">
      <c r="A9" s="81"/>
      <c r="B9" s="76"/>
      <c r="C9" s="77"/>
      <c r="D9" s="77"/>
      <c r="E9" s="77"/>
      <c r="F9" s="78"/>
      <c r="G9" s="78"/>
      <c r="H9" s="77"/>
      <c r="I9" s="77"/>
      <c r="J9" s="77"/>
      <c r="K9" s="77"/>
      <c r="L9" s="78"/>
      <c r="M9" s="77"/>
      <c r="N9" s="77"/>
      <c r="O9" s="77"/>
      <c r="P9" s="77"/>
    </row>
    <row r="10" spans="1:16" ht="19.5" thickBot="1" x14ac:dyDescent="0.35">
      <c r="A10" s="258" t="s">
        <v>420</v>
      </c>
      <c r="B10" s="259"/>
      <c r="C10" s="259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1"/>
    </row>
    <row r="11" spans="1:16" ht="18.75" customHeight="1" thickBot="1" x14ac:dyDescent="0.35">
      <c r="A11" s="265" t="s">
        <v>4</v>
      </c>
      <c r="B11" s="262" t="s">
        <v>5</v>
      </c>
      <c r="C11" s="268" t="s">
        <v>6</v>
      </c>
      <c r="D11" s="254" t="s">
        <v>419</v>
      </c>
      <c r="E11" s="255"/>
      <c r="F11" s="270" t="s">
        <v>423</v>
      </c>
      <c r="G11" s="271"/>
      <c r="H11" s="290" t="s">
        <v>9</v>
      </c>
      <c r="I11" s="291"/>
      <c r="J11" s="292"/>
      <c r="K11" s="292"/>
      <c r="L11" s="292"/>
      <c r="M11" s="292"/>
      <c r="N11" s="292"/>
      <c r="O11" s="292"/>
      <c r="P11" s="293"/>
    </row>
    <row r="12" spans="1:16" ht="57" thickBot="1" x14ac:dyDescent="0.35">
      <c r="A12" s="266"/>
      <c r="B12" s="263"/>
      <c r="C12" s="269"/>
      <c r="D12" s="256"/>
      <c r="E12" s="257"/>
      <c r="F12" s="272"/>
      <c r="G12" s="273"/>
      <c r="H12" s="274" t="s">
        <v>424</v>
      </c>
      <c r="I12" s="275"/>
      <c r="J12" s="275" t="s">
        <v>425</v>
      </c>
      <c r="K12" s="275"/>
      <c r="L12" s="275" t="s">
        <v>12</v>
      </c>
      <c r="M12" s="275"/>
      <c r="N12" s="275" t="s">
        <v>306</v>
      </c>
      <c r="O12" s="275"/>
      <c r="P12" s="96" t="s">
        <v>13</v>
      </c>
    </row>
    <row r="13" spans="1:16" ht="19.5" thickBot="1" x14ac:dyDescent="0.35">
      <c r="A13" s="267"/>
      <c r="B13" s="264"/>
      <c r="C13" s="269"/>
      <c r="D13" s="172" t="s">
        <v>421</v>
      </c>
      <c r="E13" s="173" t="s">
        <v>422</v>
      </c>
      <c r="F13" s="172" t="s">
        <v>421</v>
      </c>
      <c r="G13" s="174" t="s">
        <v>422</v>
      </c>
      <c r="H13" s="172" t="s">
        <v>421</v>
      </c>
      <c r="I13" s="175" t="s">
        <v>422</v>
      </c>
      <c r="J13" s="176" t="s">
        <v>421</v>
      </c>
      <c r="K13" s="175" t="s">
        <v>422</v>
      </c>
      <c r="L13" s="176" t="s">
        <v>421</v>
      </c>
      <c r="M13" s="175" t="s">
        <v>422</v>
      </c>
      <c r="N13" s="176" t="s">
        <v>421</v>
      </c>
      <c r="O13" s="175" t="s">
        <v>422</v>
      </c>
      <c r="P13" s="177"/>
    </row>
    <row r="14" spans="1:16" s="50" customFormat="1" ht="19.5" thickBot="1" x14ac:dyDescent="0.35">
      <c r="A14" s="60">
        <v>1</v>
      </c>
      <c r="B14" s="95">
        <v>2</v>
      </c>
      <c r="C14" s="66">
        <v>3</v>
      </c>
      <c r="D14" s="97">
        <v>4</v>
      </c>
      <c r="E14" s="61">
        <v>5</v>
      </c>
      <c r="F14" s="97">
        <v>6</v>
      </c>
      <c r="G14" s="101">
        <v>7</v>
      </c>
      <c r="H14" s="149">
        <v>8</v>
      </c>
      <c r="I14" s="150">
        <v>9</v>
      </c>
      <c r="J14" s="150">
        <v>10</v>
      </c>
      <c r="K14" s="150">
        <v>11</v>
      </c>
      <c r="L14" s="150">
        <v>12</v>
      </c>
      <c r="M14" s="150">
        <v>13</v>
      </c>
      <c r="N14" s="150">
        <v>14</v>
      </c>
      <c r="O14" s="151">
        <v>15</v>
      </c>
      <c r="P14" s="147">
        <v>16</v>
      </c>
    </row>
    <row r="15" spans="1:16" s="1" customFormat="1" ht="19.5" thickBot="1" x14ac:dyDescent="0.35">
      <c r="A15" s="75"/>
      <c r="B15" s="124" t="s">
        <v>79</v>
      </c>
      <c r="C15" s="62"/>
      <c r="D15" s="125"/>
      <c r="E15" s="126"/>
      <c r="F15" s="98"/>
      <c r="G15" s="102"/>
      <c r="H15" s="190"/>
      <c r="I15" s="191"/>
      <c r="J15" s="191"/>
      <c r="K15" s="191"/>
      <c r="L15" s="191"/>
      <c r="M15" s="191"/>
      <c r="N15" s="191"/>
      <c r="O15" s="192"/>
      <c r="P15" s="193"/>
    </row>
    <row r="16" spans="1:16" ht="19.5" thickBot="1" x14ac:dyDescent="0.35">
      <c r="A16" s="74"/>
      <c r="B16" s="160" t="s">
        <v>80</v>
      </c>
      <c r="C16" s="66"/>
      <c r="D16" s="146"/>
      <c r="E16" s="147"/>
      <c r="F16" s="89">
        <f>H16+J16+L16+N16</f>
        <v>13271285.461435193</v>
      </c>
      <c r="G16" s="179">
        <f>I16+K16+M16+O16+P16</f>
        <v>56620.040999999997</v>
      </c>
      <c r="H16" s="99">
        <f>H17+H69+H117+H118</f>
        <v>13271285.461435193</v>
      </c>
      <c r="I16" s="159">
        <f t="shared" ref="I16:P16" si="0">I17+I69+I117+I118</f>
        <v>56620.040999999997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  <c r="N16" s="159">
        <f t="shared" si="0"/>
        <v>0</v>
      </c>
      <c r="O16" s="159">
        <f t="shared" si="0"/>
        <v>0</v>
      </c>
      <c r="P16" s="179">
        <f t="shared" si="0"/>
        <v>0</v>
      </c>
    </row>
    <row r="17" spans="1:16" ht="19.5" thickBot="1" x14ac:dyDescent="0.35">
      <c r="A17" s="171"/>
      <c r="B17" s="124" t="s">
        <v>14</v>
      </c>
      <c r="C17" s="62"/>
      <c r="D17" s="125"/>
      <c r="E17" s="126"/>
      <c r="F17" s="63">
        <f>H17+J17+L17+N17</f>
        <v>11410557.959975196</v>
      </c>
      <c r="G17" s="65">
        <f>I17+K17+M17+O17+P17</f>
        <v>0</v>
      </c>
      <c r="H17" s="161">
        <f>SUM(H18:H68)</f>
        <v>11410557.959975196</v>
      </c>
      <c r="I17" s="73">
        <f t="shared" ref="I17:P17" si="1">SUM(I18:I68)</f>
        <v>0</v>
      </c>
      <c r="J17" s="73">
        <f t="shared" si="1"/>
        <v>0</v>
      </c>
      <c r="K17" s="73">
        <f t="shared" si="1"/>
        <v>0</v>
      </c>
      <c r="L17" s="73">
        <f t="shared" si="1"/>
        <v>0</v>
      </c>
      <c r="M17" s="73">
        <f t="shared" si="1"/>
        <v>0</v>
      </c>
      <c r="N17" s="73">
        <f t="shared" si="1"/>
        <v>0</v>
      </c>
      <c r="O17" s="73">
        <f t="shared" si="1"/>
        <v>0</v>
      </c>
      <c r="P17" s="127">
        <f t="shared" si="1"/>
        <v>0</v>
      </c>
    </row>
    <row r="18" spans="1:16" x14ac:dyDescent="0.3">
      <c r="A18" s="187">
        <v>1</v>
      </c>
      <c r="B18" s="197" t="s">
        <v>39</v>
      </c>
      <c r="C18" s="72" t="s">
        <v>241</v>
      </c>
      <c r="D18" s="122">
        <v>1</v>
      </c>
      <c r="E18" s="123"/>
      <c r="F18" s="294">
        <f>H18+J18+L18+N18</f>
        <v>1652790.2470961399</v>
      </c>
      <c r="G18" s="228">
        <f>I18+K18+M18+O18+P18</f>
        <v>0</v>
      </c>
      <c r="H18" s="231">
        <v>1652790.2470961399</v>
      </c>
      <c r="I18" s="230"/>
      <c r="J18" s="234"/>
      <c r="K18" s="230"/>
      <c r="L18" s="289"/>
      <c r="M18" s="234"/>
      <c r="N18" s="230"/>
      <c r="O18" s="230"/>
      <c r="P18" s="288"/>
    </row>
    <row r="19" spans="1:16" ht="75" x14ac:dyDescent="0.3">
      <c r="A19" s="188" t="s">
        <v>115</v>
      </c>
      <c r="B19" s="198" t="s">
        <v>298</v>
      </c>
      <c r="C19" s="70" t="s">
        <v>197</v>
      </c>
      <c r="D19" s="117">
        <v>1</v>
      </c>
      <c r="E19" s="108"/>
      <c r="F19" s="295"/>
      <c r="G19" s="228"/>
      <c r="H19" s="232"/>
      <c r="I19" s="230"/>
      <c r="J19" s="235"/>
      <c r="K19" s="230"/>
      <c r="L19" s="240"/>
      <c r="M19" s="235"/>
      <c r="N19" s="230"/>
      <c r="O19" s="230"/>
      <c r="P19" s="284"/>
    </row>
    <row r="20" spans="1:16" ht="75.75" thickBot="1" x14ac:dyDescent="0.35">
      <c r="A20" s="189" t="s">
        <v>116</v>
      </c>
      <c r="B20" s="186" t="s">
        <v>299</v>
      </c>
      <c r="C20" s="94" t="s">
        <v>197</v>
      </c>
      <c r="D20" s="130">
        <v>1</v>
      </c>
      <c r="E20" s="131"/>
      <c r="F20" s="296"/>
      <c r="G20" s="229"/>
      <c r="H20" s="233"/>
      <c r="I20" s="226"/>
      <c r="J20" s="236"/>
      <c r="K20" s="226"/>
      <c r="L20" s="241"/>
      <c r="M20" s="236"/>
      <c r="N20" s="226"/>
      <c r="O20" s="226"/>
      <c r="P20" s="247"/>
    </row>
    <row r="21" spans="1:16" ht="37.5" x14ac:dyDescent="0.3">
      <c r="A21" s="187">
        <v>2</v>
      </c>
      <c r="B21" s="185" t="s">
        <v>38</v>
      </c>
      <c r="C21" s="93" t="s">
        <v>123</v>
      </c>
      <c r="D21" s="184" t="s">
        <v>124</v>
      </c>
      <c r="E21" s="183"/>
      <c r="F21" s="297">
        <f>H21+J21+L21+N21</f>
        <v>521784.92099999997</v>
      </c>
      <c r="G21" s="227">
        <f>I21+K21+M21+O21+P21</f>
        <v>0</v>
      </c>
      <c r="H21" s="237">
        <v>521784.92099999997</v>
      </c>
      <c r="I21" s="225"/>
      <c r="J21" s="238"/>
      <c r="K21" s="225"/>
      <c r="L21" s="239"/>
      <c r="M21" s="238"/>
      <c r="N21" s="225"/>
      <c r="O21" s="225"/>
      <c r="P21" s="246"/>
    </row>
    <row r="22" spans="1:16" x14ac:dyDescent="0.3">
      <c r="A22" s="188" t="s">
        <v>125</v>
      </c>
      <c r="B22" s="198" t="s">
        <v>118</v>
      </c>
      <c r="C22" s="70" t="s">
        <v>112</v>
      </c>
      <c r="D22" s="117">
        <v>6</v>
      </c>
      <c r="E22" s="108"/>
      <c r="F22" s="295"/>
      <c r="G22" s="228"/>
      <c r="H22" s="232"/>
      <c r="I22" s="230"/>
      <c r="J22" s="235"/>
      <c r="K22" s="230"/>
      <c r="L22" s="240"/>
      <c r="M22" s="235"/>
      <c r="N22" s="230"/>
      <c r="O22" s="230"/>
      <c r="P22" s="284"/>
    </row>
    <row r="23" spans="1:16" x14ac:dyDescent="0.3">
      <c r="A23" s="188" t="s">
        <v>126</v>
      </c>
      <c r="B23" s="198" t="s">
        <v>300</v>
      </c>
      <c r="C23" s="70" t="s">
        <v>112</v>
      </c>
      <c r="D23" s="117">
        <v>49</v>
      </c>
      <c r="E23" s="108"/>
      <c r="F23" s="295"/>
      <c r="G23" s="228"/>
      <c r="H23" s="232"/>
      <c r="I23" s="230"/>
      <c r="J23" s="235"/>
      <c r="K23" s="230"/>
      <c r="L23" s="240"/>
      <c r="M23" s="235"/>
      <c r="N23" s="230"/>
      <c r="O23" s="230"/>
      <c r="P23" s="284"/>
    </row>
    <row r="24" spans="1:16" ht="37.5" x14ac:dyDescent="0.3">
      <c r="A24" s="188" t="s">
        <v>127</v>
      </c>
      <c r="B24" s="198" t="s">
        <v>120</v>
      </c>
      <c r="C24" s="70" t="s">
        <v>121</v>
      </c>
      <c r="D24" s="117">
        <v>2</v>
      </c>
      <c r="E24" s="108"/>
      <c r="F24" s="295"/>
      <c r="G24" s="228"/>
      <c r="H24" s="232"/>
      <c r="I24" s="230"/>
      <c r="J24" s="235"/>
      <c r="K24" s="230"/>
      <c r="L24" s="240"/>
      <c r="M24" s="235"/>
      <c r="N24" s="230"/>
      <c r="O24" s="230"/>
      <c r="P24" s="284"/>
    </row>
    <row r="25" spans="1:16" ht="19.5" thickBot="1" x14ac:dyDescent="0.35">
      <c r="A25" s="189" t="s">
        <v>128</v>
      </c>
      <c r="B25" s="186" t="s">
        <v>272</v>
      </c>
      <c r="C25" s="94" t="s">
        <v>121</v>
      </c>
      <c r="D25" s="130">
        <v>4</v>
      </c>
      <c r="E25" s="131"/>
      <c r="F25" s="296"/>
      <c r="G25" s="229"/>
      <c r="H25" s="233"/>
      <c r="I25" s="226"/>
      <c r="J25" s="236"/>
      <c r="K25" s="226"/>
      <c r="L25" s="241"/>
      <c r="M25" s="236"/>
      <c r="N25" s="226"/>
      <c r="O25" s="226"/>
      <c r="P25" s="247"/>
    </row>
    <row r="26" spans="1:16" ht="75" x14ac:dyDescent="0.3">
      <c r="A26" s="187">
        <v>3</v>
      </c>
      <c r="B26" s="185" t="s">
        <v>46</v>
      </c>
      <c r="C26" s="93" t="s">
        <v>136</v>
      </c>
      <c r="D26" s="184">
        <v>3.6629999999999998</v>
      </c>
      <c r="E26" s="183"/>
      <c r="F26" s="297">
        <f>H26+J26+L26+N26</f>
        <v>400000</v>
      </c>
      <c r="G26" s="227">
        <f>I26+K26+M26+O26+P26</f>
        <v>0</v>
      </c>
      <c r="H26" s="237">
        <v>400000</v>
      </c>
      <c r="I26" s="225"/>
      <c r="J26" s="238"/>
      <c r="K26" s="225"/>
      <c r="L26" s="239"/>
      <c r="M26" s="238"/>
      <c r="N26" s="225"/>
      <c r="O26" s="225"/>
      <c r="P26" s="246"/>
    </row>
    <row r="27" spans="1:16" ht="38.25" thickBot="1" x14ac:dyDescent="0.35">
      <c r="A27" s="189" t="s">
        <v>133</v>
      </c>
      <c r="B27" s="186" t="s">
        <v>290</v>
      </c>
      <c r="C27" s="94" t="s">
        <v>136</v>
      </c>
      <c r="D27" s="130">
        <v>3.6629999999999998</v>
      </c>
      <c r="E27" s="131"/>
      <c r="F27" s="296"/>
      <c r="G27" s="229"/>
      <c r="H27" s="233"/>
      <c r="I27" s="226"/>
      <c r="J27" s="236"/>
      <c r="K27" s="226"/>
      <c r="L27" s="241"/>
      <c r="M27" s="236"/>
      <c r="N27" s="226"/>
      <c r="O27" s="226"/>
      <c r="P27" s="247"/>
    </row>
    <row r="28" spans="1:16" ht="75" x14ac:dyDescent="0.3">
      <c r="A28" s="187">
        <v>4</v>
      </c>
      <c r="B28" s="185" t="s">
        <v>47</v>
      </c>
      <c r="C28" s="93" t="s">
        <v>136</v>
      </c>
      <c r="D28" s="184">
        <v>3.85</v>
      </c>
      <c r="E28" s="183"/>
      <c r="F28" s="297">
        <f>H28+J28+L28+N28</f>
        <v>400000</v>
      </c>
      <c r="G28" s="227">
        <f>I28+K28+M28+O28+P28</f>
        <v>0</v>
      </c>
      <c r="H28" s="237">
        <v>400000</v>
      </c>
      <c r="I28" s="225"/>
      <c r="J28" s="238"/>
      <c r="K28" s="225"/>
      <c r="L28" s="239"/>
      <c r="M28" s="238"/>
      <c r="N28" s="225"/>
      <c r="O28" s="225"/>
      <c r="P28" s="246"/>
    </row>
    <row r="29" spans="1:16" ht="38.25" thickBot="1" x14ac:dyDescent="0.35">
      <c r="A29" s="189" t="s">
        <v>262</v>
      </c>
      <c r="B29" s="186" t="s">
        <v>290</v>
      </c>
      <c r="C29" s="94" t="s">
        <v>136</v>
      </c>
      <c r="D29" s="130">
        <v>3.85</v>
      </c>
      <c r="E29" s="131"/>
      <c r="F29" s="296"/>
      <c r="G29" s="229"/>
      <c r="H29" s="233"/>
      <c r="I29" s="226"/>
      <c r="J29" s="236"/>
      <c r="K29" s="226"/>
      <c r="L29" s="241"/>
      <c r="M29" s="236"/>
      <c r="N29" s="226"/>
      <c r="O29" s="226"/>
      <c r="P29" s="247"/>
    </row>
    <row r="30" spans="1:16" ht="56.25" x14ac:dyDescent="0.3">
      <c r="A30" s="187">
        <v>5</v>
      </c>
      <c r="B30" s="185" t="s">
        <v>49</v>
      </c>
      <c r="C30" s="93" t="s">
        <v>191</v>
      </c>
      <c r="D30" s="184" t="s">
        <v>195</v>
      </c>
      <c r="E30" s="183"/>
      <c r="F30" s="297">
        <f>H30+J30+L30+N30</f>
        <v>355135.64</v>
      </c>
      <c r="G30" s="227">
        <f>I30+K30+M30+O30+P30</f>
        <v>0</v>
      </c>
      <c r="H30" s="237">
        <v>355135.64</v>
      </c>
      <c r="I30" s="225"/>
      <c r="J30" s="238"/>
      <c r="K30" s="225"/>
      <c r="L30" s="239"/>
      <c r="M30" s="238"/>
      <c r="N30" s="225"/>
      <c r="O30" s="225"/>
      <c r="P30" s="246"/>
    </row>
    <row r="31" spans="1:16" x14ac:dyDescent="0.3">
      <c r="A31" s="188" t="s">
        <v>137</v>
      </c>
      <c r="B31" s="198" t="s">
        <v>274</v>
      </c>
      <c r="C31" s="70" t="s">
        <v>112</v>
      </c>
      <c r="D31" s="118">
        <v>2</v>
      </c>
      <c r="E31" s="109"/>
      <c r="F31" s="295"/>
      <c r="G31" s="228"/>
      <c r="H31" s="232"/>
      <c r="I31" s="230"/>
      <c r="J31" s="235"/>
      <c r="K31" s="230"/>
      <c r="L31" s="240"/>
      <c r="M31" s="235"/>
      <c r="N31" s="230"/>
      <c r="O31" s="230"/>
      <c r="P31" s="284"/>
    </row>
    <row r="32" spans="1:16" x14ac:dyDescent="0.3">
      <c r="A32" s="188" t="s">
        <v>264</v>
      </c>
      <c r="B32" s="198" t="s">
        <v>273</v>
      </c>
      <c r="C32" s="70" t="s">
        <v>112</v>
      </c>
      <c r="D32" s="118">
        <v>2</v>
      </c>
      <c r="E32" s="109"/>
      <c r="F32" s="295"/>
      <c r="G32" s="228"/>
      <c r="H32" s="232"/>
      <c r="I32" s="230"/>
      <c r="J32" s="235"/>
      <c r="K32" s="230"/>
      <c r="L32" s="240"/>
      <c r="M32" s="235"/>
      <c r="N32" s="230"/>
      <c r="O32" s="230"/>
      <c r="P32" s="284"/>
    </row>
    <row r="33" spans="1:16" ht="19.5" thickBot="1" x14ac:dyDescent="0.35">
      <c r="A33" s="189" t="s">
        <v>265</v>
      </c>
      <c r="B33" s="186" t="s">
        <v>268</v>
      </c>
      <c r="C33" s="94" t="s">
        <v>136</v>
      </c>
      <c r="D33" s="132">
        <v>0.4</v>
      </c>
      <c r="E33" s="133"/>
      <c r="F33" s="296"/>
      <c r="G33" s="229"/>
      <c r="H33" s="233"/>
      <c r="I33" s="226"/>
      <c r="J33" s="236"/>
      <c r="K33" s="226"/>
      <c r="L33" s="241"/>
      <c r="M33" s="236"/>
      <c r="N33" s="226"/>
      <c r="O33" s="226"/>
      <c r="P33" s="247"/>
    </row>
    <row r="34" spans="1:16" ht="37.5" x14ac:dyDescent="0.3">
      <c r="A34" s="187">
        <v>6</v>
      </c>
      <c r="B34" s="185" t="s">
        <v>50</v>
      </c>
      <c r="C34" s="93" t="s">
        <v>191</v>
      </c>
      <c r="D34" s="184" t="s">
        <v>282</v>
      </c>
      <c r="E34" s="183"/>
      <c r="F34" s="297">
        <f>H34+J34+L34+N34</f>
        <v>765449.77999999991</v>
      </c>
      <c r="G34" s="227">
        <f>I34+K34+M34+O34+P34</f>
        <v>0</v>
      </c>
      <c r="H34" s="237">
        <v>765449.77999999991</v>
      </c>
      <c r="I34" s="225"/>
      <c r="J34" s="238"/>
      <c r="K34" s="225"/>
      <c r="L34" s="239"/>
      <c r="M34" s="238"/>
      <c r="N34" s="225"/>
      <c r="O34" s="225"/>
      <c r="P34" s="246"/>
    </row>
    <row r="35" spans="1:16" x14ac:dyDescent="0.3">
      <c r="A35" s="188" t="s">
        <v>150</v>
      </c>
      <c r="B35" s="198" t="s">
        <v>275</v>
      </c>
      <c r="C35" s="70" t="s">
        <v>112</v>
      </c>
      <c r="D35" s="117">
        <v>1</v>
      </c>
      <c r="E35" s="108"/>
      <c r="F35" s="295"/>
      <c r="G35" s="228"/>
      <c r="H35" s="232"/>
      <c r="I35" s="230"/>
      <c r="J35" s="235"/>
      <c r="K35" s="230"/>
      <c r="L35" s="240"/>
      <c r="M35" s="235"/>
      <c r="N35" s="230"/>
      <c r="O35" s="230"/>
      <c r="P35" s="284"/>
    </row>
    <row r="36" spans="1:16" x14ac:dyDescent="0.3">
      <c r="A36" s="188" t="s">
        <v>151</v>
      </c>
      <c r="B36" s="198" t="s">
        <v>276</v>
      </c>
      <c r="C36" s="70" t="s">
        <v>112</v>
      </c>
      <c r="D36" s="117">
        <v>2</v>
      </c>
      <c r="E36" s="108"/>
      <c r="F36" s="295"/>
      <c r="G36" s="228"/>
      <c r="H36" s="232"/>
      <c r="I36" s="230"/>
      <c r="J36" s="235"/>
      <c r="K36" s="230"/>
      <c r="L36" s="240"/>
      <c r="M36" s="235"/>
      <c r="N36" s="230"/>
      <c r="O36" s="230"/>
      <c r="P36" s="284"/>
    </row>
    <row r="37" spans="1:16" ht="19.5" thickBot="1" x14ac:dyDescent="0.35">
      <c r="A37" s="189" t="s">
        <v>152</v>
      </c>
      <c r="B37" s="186" t="s">
        <v>277</v>
      </c>
      <c r="C37" s="94" t="s">
        <v>136</v>
      </c>
      <c r="D37" s="130">
        <v>3</v>
      </c>
      <c r="E37" s="131"/>
      <c r="F37" s="296"/>
      <c r="G37" s="229"/>
      <c r="H37" s="233"/>
      <c r="I37" s="226"/>
      <c r="J37" s="236"/>
      <c r="K37" s="226"/>
      <c r="L37" s="241"/>
      <c r="M37" s="236"/>
      <c r="N37" s="226"/>
      <c r="O37" s="226"/>
      <c r="P37" s="247"/>
    </row>
    <row r="38" spans="1:16" ht="56.25" x14ac:dyDescent="0.3">
      <c r="A38" s="187">
        <v>7</v>
      </c>
      <c r="B38" s="185" t="s">
        <v>53</v>
      </c>
      <c r="C38" s="68" t="s">
        <v>136</v>
      </c>
      <c r="D38" s="184">
        <v>57.360999999999997</v>
      </c>
      <c r="E38" s="183"/>
      <c r="F38" s="297">
        <f>H38+J38+L38+N38</f>
        <v>989325.28</v>
      </c>
      <c r="G38" s="227">
        <f>I38+K38+M38+O38+P38</f>
        <v>0</v>
      </c>
      <c r="H38" s="237">
        <v>989325.28</v>
      </c>
      <c r="I38" s="225"/>
      <c r="J38" s="238"/>
      <c r="K38" s="225"/>
      <c r="L38" s="239"/>
      <c r="M38" s="238"/>
      <c r="N38" s="225"/>
      <c r="O38" s="225"/>
      <c r="P38" s="246"/>
    </row>
    <row r="39" spans="1:16" ht="19.5" thickBot="1" x14ac:dyDescent="0.35">
      <c r="A39" s="189" t="s">
        <v>146</v>
      </c>
      <c r="B39" s="186" t="s">
        <v>271</v>
      </c>
      <c r="C39" s="94" t="s">
        <v>136</v>
      </c>
      <c r="D39" s="132">
        <v>57.360999999999997</v>
      </c>
      <c r="E39" s="133"/>
      <c r="F39" s="296"/>
      <c r="G39" s="229"/>
      <c r="H39" s="233"/>
      <c r="I39" s="226"/>
      <c r="J39" s="236"/>
      <c r="K39" s="226"/>
      <c r="L39" s="241"/>
      <c r="M39" s="236"/>
      <c r="N39" s="226"/>
      <c r="O39" s="226"/>
      <c r="P39" s="247"/>
    </row>
    <row r="40" spans="1:16" ht="56.25" x14ac:dyDescent="0.3">
      <c r="A40" s="187">
        <v>8</v>
      </c>
      <c r="B40" s="185" t="s">
        <v>55</v>
      </c>
      <c r="C40" s="93" t="s">
        <v>141</v>
      </c>
      <c r="D40" s="184" t="s">
        <v>177</v>
      </c>
      <c r="E40" s="183"/>
      <c r="F40" s="297">
        <f>H40+J40+L40+N40</f>
        <v>527109.47</v>
      </c>
      <c r="G40" s="227">
        <f>I40+K40+M40+O40+P40</f>
        <v>0</v>
      </c>
      <c r="H40" s="237">
        <v>527109.47</v>
      </c>
      <c r="I40" s="225"/>
      <c r="J40" s="238"/>
      <c r="K40" s="225"/>
      <c r="L40" s="239"/>
      <c r="M40" s="238"/>
      <c r="N40" s="225"/>
      <c r="O40" s="225"/>
      <c r="P40" s="246"/>
    </row>
    <row r="41" spans="1:16" x14ac:dyDescent="0.3">
      <c r="A41" s="188" t="s">
        <v>143</v>
      </c>
      <c r="B41" s="198" t="s">
        <v>271</v>
      </c>
      <c r="C41" s="70" t="s">
        <v>136</v>
      </c>
      <c r="D41" s="117">
        <v>22.533999999999999</v>
      </c>
      <c r="E41" s="108"/>
      <c r="F41" s="295"/>
      <c r="G41" s="228"/>
      <c r="H41" s="232"/>
      <c r="I41" s="230"/>
      <c r="J41" s="235"/>
      <c r="K41" s="230"/>
      <c r="L41" s="240"/>
      <c r="M41" s="235"/>
      <c r="N41" s="230"/>
      <c r="O41" s="230"/>
      <c r="P41" s="284"/>
    </row>
    <row r="42" spans="1:16" ht="38.25" thickBot="1" x14ac:dyDescent="0.35">
      <c r="A42" s="189" t="s">
        <v>144</v>
      </c>
      <c r="B42" s="186" t="s">
        <v>278</v>
      </c>
      <c r="C42" s="94" t="s">
        <v>112</v>
      </c>
      <c r="D42" s="130">
        <v>4</v>
      </c>
      <c r="E42" s="131"/>
      <c r="F42" s="296"/>
      <c r="G42" s="229"/>
      <c r="H42" s="233"/>
      <c r="I42" s="226"/>
      <c r="J42" s="236"/>
      <c r="K42" s="226"/>
      <c r="L42" s="241"/>
      <c r="M42" s="236"/>
      <c r="N42" s="226"/>
      <c r="O42" s="226"/>
      <c r="P42" s="247"/>
    </row>
    <row r="43" spans="1:16" ht="112.5" x14ac:dyDescent="0.3">
      <c r="A43" s="187">
        <v>9</v>
      </c>
      <c r="B43" s="185" t="s">
        <v>284</v>
      </c>
      <c r="C43" s="68" t="s">
        <v>112</v>
      </c>
      <c r="D43" s="128">
        <v>899</v>
      </c>
      <c r="E43" s="129"/>
      <c r="F43" s="297">
        <f>H43+J43+L43+N43</f>
        <v>481192.10135143</v>
      </c>
      <c r="G43" s="227">
        <f>I43+K43+M43+O43+P43</f>
        <v>0</v>
      </c>
      <c r="H43" s="237">
        <v>481192.10135143</v>
      </c>
      <c r="I43" s="225"/>
      <c r="J43" s="238"/>
      <c r="K43" s="225"/>
      <c r="L43" s="239"/>
      <c r="M43" s="238"/>
      <c r="N43" s="225"/>
      <c r="O43" s="225"/>
      <c r="P43" s="246"/>
    </row>
    <row r="44" spans="1:16" x14ac:dyDescent="0.3">
      <c r="A44" s="188" t="s">
        <v>166</v>
      </c>
      <c r="B44" s="198" t="s">
        <v>286</v>
      </c>
      <c r="C44" s="70" t="s">
        <v>112</v>
      </c>
      <c r="D44" s="117">
        <v>218</v>
      </c>
      <c r="E44" s="108"/>
      <c r="F44" s="295"/>
      <c r="G44" s="228"/>
      <c r="H44" s="232"/>
      <c r="I44" s="230"/>
      <c r="J44" s="235"/>
      <c r="K44" s="230"/>
      <c r="L44" s="240"/>
      <c r="M44" s="235"/>
      <c r="N44" s="230"/>
      <c r="O44" s="230"/>
      <c r="P44" s="284"/>
    </row>
    <row r="45" spans="1:16" x14ac:dyDescent="0.3">
      <c r="A45" s="188" t="s">
        <v>167</v>
      </c>
      <c r="B45" s="198" t="s">
        <v>287</v>
      </c>
      <c r="C45" s="70" t="s">
        <v>112</v>
      </c>
      <c r="D45" s="117">
        <v>90</v>
      </c>
      <c r="E45" s="108"/>
      <c r="F45" s="295"/>
      <c r="G45" s="228"/>
      <c r="H45" s="232"/>
      <c r="I45" s="230"/>
      <c r="J45" s="235"/>
      <c r="K45" s="230"/>
      <c r="L45" s="240"/>
      <c r="M45" s="235"/>
      <c r="N45" s="230"/>
      <c r="O45" s="230"/>
      <c r="P45" s="284"/>
    </row>
    <row r="46" spans="1:16" x14ac:dyDescent="0.3">
      <c r="A46" s="188" t="s">
        <v>169</v>
      </c>
      <c r="B46" s="198" t="s">
        <v>288</v>
      </c>
      <c r="C46" s="70" t="s">
        <v>112</v>
      </c>
      <c r="D46" s="117">
        <v>368</v>
      </c>
      <c r="E46" s="108"/>
      <c r="F46" s="295"/>
      <c r="G46" s="228"/>
      <c r="H46" s="232"/>
      <c r="I46" s="230"/>
      <c r="J46" s="235"/>
      <c r="K46" s="230"/>
      <c r="L46" s="240"/>
      <c r="M46" s="235"/>
      <c r="N46" s="230"/>
      <c r="O46" s="230"/>
      <c r="P46" s="284"/>
    </row>
    <row r="47" spans="1:16" ht="19.5" thickBot="1" x14ac:dyDescent="0.35">
      <c r="A47" s="189" t="s">
        <v>263</v>
      </c>
      <c r="B47" s="186" t="s">
        <v>289</v>
      </c>
      <c r="C47" s="94" t="s">
        <v>112</v>
      </c>
      <c r="D47" s="130">
        <v>223</v>
      </c>
      <c r="E47" s="131"/>
      <c r="F47" s="296"/>
      <c r="G47" s="229"/>
      <c r="H47" s="233"/>
      <c r="I47" s="226"/>
      <c r="J47" s="236"/>
      <c r="K47" s="226"/>
      <c r="L47" s="241"/>
      <c r="M47" s="236"/>
      <c r="N47" s="226"/>
      <c r="O47" s="226"/>
      <c r="P47" s="247"/>
    </row>
    <row r="48" spans="1:16" ht="56.25" x14ac:dyDescent="0.3">
      <c r="A48" s="187">
        <v>10</v>
      </c>
      <c r="B48" s="185" t="s">
        <v>285</v>
      </c>
      <c r="C48" s="68" t="s">
        <v>136</v>
      </c>
      <c r="D48" s="134">
        <f>D49</f>
        <v>29.07</v>
      </c>
      <c r="E48" s="135"/>
      <c r="F48" s="297">
        <f>H48+J48+L48+N48</f>
        <v>2883114.4775089268</v>
      </c>
      <c r="G48" s="227">
        <f>I48+K48+M48+O48+P48</f>
        <v>0</v>
      </c>
      <c r="H48" s="237">
        <v>2883114.4775089268</v>
      </c>
      <c r="I48" s="225"/>
      <c r="J48" s="238"/>
      <c r="K48" s="225"/>
      <c r="L48" s="239"/>
      <c r="M48" s="238"/>
      <c r="N48" s="225"/>
      <c r="O48" s="225"/>
      <c r="P48" s="246"/>
    </row>
    <row r="49" spans="1:16" ht="19.5" thickBot="1" x14ac:dyDescent="0.35">
      <c r="A49" s="189" t="s">
        <v>171</v>
      </c>
      <c r="B49" s="186" t="s">
        <v>269</v>
      </c>
      <c r="C49" s="94" t="s">
        <v>136</v>
      </c>
      <c r="D49" s="136">
        <v>29.07</v>
      </c>
      <c r="E49" s="137"/>
      <c r="F49" s="296"/>
      <c r="G49" s="229"/>
      <c r="H49" s="233"/>
      <c r="I49" s="226"/>
      <c r="J49" s="236"/>
      <c r="K49" s="226"/>
      <c r="L49" s="241"/>
      <c r="M49" s="236"/>
      <c r="N49" s="226"/>
      <c r="O49" s="226"/>
      <c r="P49" s="247"/>
    </row>
    <row r="50" spans="1:16" ht="37.5" x14ac:dyDescent="0.3">
      <c r="A50" s="187">
        <v>11</v>
      </c>
      <c r="B50" s="185" t="s">
        <v>247</v>
      </c>
      <c r="C50" s="68" t="s">
        <v>283</v>
      </c>
      <c r="D50" s="128">
        <v>4</v>
      </c>
      <c r="E50" s="129"/>
      <c r="F50" s="297">
        <f>H50+J50+L50+N50</f>
        <v>492555.33946320007</v>
      </c>
      <c r="G50" s="227">
        <f>I50+K50+M50+O50+P50</f>
        <v>0</v>
      </c>
      <c r="H50" s="237">
        <v>492555.33946320007</v>
      </c>
      <c r="I50" s="225"/>
      <c r="J50" s="238"/>
      <c r="K50" s="225"/>
      <c r="L50" s="239"/>
      <c r="M50" s="238"/>
      <c r="N50" s="225"/>
      <c r="O50" s="225"/>
      <c r="P50" s="246"/>
    </row>
    <row r="51" spans="1:16" ht="75" x14ac:dyDescent="0.3">
      <c r="A51" s="188" t="s">
        <v>157</v>
      </c>
      <c r="B51" s="198" t="s">
        <v>293</v>
      </c>
      <c r="C51" s="70" t="s">
        <v>283</v>
      </c>
      <c r="D51" s="117">
        <v>1</v>
      </c>
      <c r="E51" s="108"/>
      <c r="F51" s="295"/>
      <c r="G51" s="228"/>
      <c r="H51" s="232"/>
      <c r="I51" s="230"/>
      <c r="J51" s="235"/>
      <c r="K51" s="230"/>
      <c r="L51" s="240"/>
      <c r="M51" s="235"/>
      <c r="N51" s="230"/>
      <c r="O51" s="230"/>
      <c r="P51" s="284"/>
    </row>
    <row r="52" spans="1:16" x14ac:dyDescent="0.3">
      <c r="A52" s="188" t="s">
        <v>158</v>
      </c>
      <c r="B52" s="198" t="s">
        <v>294</v>
      </c>
      <c r="C52" s="70" t="s">
        <v>283</v>
      </c>
      <c r="D52" s="117">
        <v>1</v>
      </c>
      <c r="E52" s="108"/>
      <c r="F52" s="295"/>
      <c r="G52" s="228"/>
      <c r="H52" s="232"/>
      <c r="I52" s="230"/>
      <c r="J52" s="235"/>
      <c r="K52" s="230"/>
      <c r="L52" s="240"/>
      <c r="M52" s="235"/>
      <c r="N52" s="230"/>
      <c r="O52" s="230"/>
      <c r="P52" s="284"/>
    </row>
    <row r="53" spans="1:16" ht="37.5" x14ac:dyDescent="0.3">
      <c r="A53" s="188" t="s">
        <v>159</v>
      </c>
      <c r="B53" s="198" t="s">
        <v>295</v>
      </c>
      <c r="C53" s="70" t="s">
        <v>283</v>
      </c>
      <c r="D53" s="117">
        <v>1</v>
      </c>
      <c r="E53" s="108"/>
      <c r="F53" s="295"/>
      <c r="G53" s="228"/>
      <c r="H53" s="232"/>
      <c r="I53" s="230"/>
      <c r="J53" s="235"/>
      <c r="K53" s="230"/>
      <c r="L53" s="240"/>
      <c r="M53" s="235"/>
      <c r="N53" s="230"/>
      <c r="O53" s="230"/>
      <c r="P53" s="284"/>
    </row>
    <row r="54" spans="1:16" ht="19.5" thickBot="1" x14ac:dyDescent="0.35">
      <c r="A54" s="189" t="s">
        <v>291</v>
      </c>
      <c r="B54" s="186" t="s">
        <v>296</v>
      </c>
      <c r="C54" s="94" t="s">
        <v>283</v>
      </c>
      <c r="D54" s="130">
        <v>1</v>
      </c>
      <c r="E54" s="131"/>
      <c r="F54" s="296"/>
      <c r="G54" s="229"/>
      <c r="H54" s="233"/>
      <c r="I54" s="226"/>
      <c r="J54" s="236"/>
      <c r="K54" s="226"/>
      <c r="L54" s="241"/>
      <c r="M54" s="236"/>
      <c r="N54" s="226"/>
      <c r="O54" s="226"/>
      <c r="P54" s="247"/>
    </row>
    <row r="55" spans="1:16" ht="93.75" x14ac:dyDescent="0.3">
      <c r="A55" s="187">
        <v>12</v>
      </c>
      <c r="B55" s="185" t="s">
        <v>304</v>
      </c>
      <c r="C55" s="68" t="s">
        <v>121</v>
      </c>
      <c r="D55" s="128">
        <v>1</v>
      </c>
      <c r="E55" s="129"/>
      <c r="F55" s="297">
        <f>H55+J55+L55+N55</f>
        <v>350000</v>
      </c>
      <c r="G55" s="227">
        <f>I55+K55+M55+O55+P55</f>
        <v>0</v>
      </c>
      <c r="H55" s="306">
        <v>350000</v>
      </c>
      <c r="I55" s="225"/>
      <c r="J55" s="239"/>
      <c r="K55" s="225"/>
      <c r="L55" s="239"/>
      <c r="M55" s="239"/>
      <c r="N55" s="225"/>
      <c r="O55" s="225"/>
      <c r="P55" s="276"/>
    </row>
    <row r="56" spans="1:16" ht="19.5" thickBot="1" x14ac:dyDescent="0.35">
      <c r="A56" s="189" t="s">
        <v>160</v>
      </c>
      <c r="B56" s="186" t="s">
        <v>302</v>
      </c>
      <c r="C56" s="94" t="s">
        <v>121</v>
      </c>
      <c r="D56" s="130">
        <v>30</v>
      </c>
      <c r="E56" s="131"/>
      <c r="F56" s="296"/>
      <c r="G56" s="229"/>
      <c r="H56" s="307"/>
      <c r="I56" s="226"/>
      <c r="J56" s="241"/>
      <c r="K56" s="226"/>
      <c r="L56" s="241"/>
      <c r="M56" s="241"/>
      <c r="N56" s="226"/>
      <c r="O56" s="226"/>
      <c r="P56" s="277"/>
    </row>
    <row r="57" spans="1:16" ht="37.5" x14ac:dyDescent="0.3">
      <c r="A57" s="187">
        <v>13</v>
      </c>
      <c r="B57" s="185" t="s">
        <v>77</v>
      </c>
      <c r="C57" s="68" t="s">
        <v>136</v>
      </c>
      <c r="D57" s="128">
        <f>11.79-5.4</f>
        <v>6.3899999999999988</v>
      </c>
      <c r="E57" s="129"/>
      <c r="F57" s="297">
        <f>H57+J57+L57+N57</f>
        <v>1501053.9640434999</v>
      </c>
      <c r="G57" s="227">
        <f>I57+K57+M57+O57+P57</f>
        <v>0</v>
      </c>
      <c r="H57" s="237">
        <v>1501053.9640434999</v>
      </c>
      <c r="I57" s="225"/>
      <c r="J57" s="238"/>
      <c r="K57" s="225"/>
      <c r="L57" s="239"/>
      <c r="M57" s="238"/>
      <c r="N57" s="225"/>
      <c r="O57" s="225"/>
      <c r="P57" s="246"/>
    </row>
    <row r="58" spans="1:16" ht="38.25" thickBot="1" x14ac:dyDescent="0.35">
      <c r="A58" s="189" t="s">
        <v>230</v>
      </c>
      <c r="B58" s="214" t="s">
        <v>292</v>
      </c>
      <c r="C58" s="94" t="s">
        <v>136</v>
      </c>
      <c r="D58" s="130">
        <v>6.39</v>
      </c>
      <c r="E58" s="131"/>
      <c r="F58" s="296"/>
      <c r="G58" s="229"/>
      <c r="H58" s="233"/>
      <c r="I58" s="226"/>
      <c r="J58" s="236"/>
      <c r="K58" s="226"/>
      <c r="L58" s="241"/>
      <c r="M58" s="236"/>
      <c r="N58" s="226"/>
      <c r="O58" s="226"/>
      <c r="P58" s="247"/>
    </row>
    <row r="59" spans="1:16" ht="93.75" x14ac:dyDescent="0.3">
      <c r="A59" s="90" t="s">
        <v>356</v>
      </c>
      <c r="B59" s="208" t="s">
        <v>68</v>
      </c>
      <c r="C59" s="211" t="s">
        <v>313</v>
      </c>
      <c r="D59" s="138" t="s">
        <v>357</v>
      </c>
      <c r="E59" s="139"/>
      <c r="F59" s="300">
        <f>H59+J59+L59+N59</f>
        <v>91046.739512000233</v>
      </c>
      <c r="G59" s="251">
        <f>I59+K59+M59+O59+P59</f>
        <v>0</v>
      </c>
      <c r="H59" s="309">
        <v>91046.739512000233</v>
      </c>
      <c r="I59" s="298"/>
      <c r="J59" s="278"/>
      <c r="K59" s="242"/>
      <c r="L59" s="278"/>
      <c r="M59" s="278"/>
      <c r="N59" s="242"/>
      <c r="O59" s="242"/>
      <c r="P59" s="244"/>
    </row>
    <row r="60" spans="1:16" x14ac:dyDescent="0.3">
      <c r="A60" s="69" t="s">
        <v>309</v>
      </c>
      <c r="B60" s="209" t="s">
        <v>358</v>
      </c>
      <c r="C60" s="212" t="s">
        <v>270</v>
      </c>
      <c r="D60" s="119">
        <v>17</v>
      </c>
      <c r="E60" s="110"/>
      <c r="F60" s="301"/>
      <c r="G60" s="252"/>
      <c r="H60" s="310"/>
      <c r="I60" s="299"/>
      <c r="J60" s="279"/>
      <c r="K60" s="243"/>
      <c r="L60" s="279"/>
      <c r="M60" s="279"/>
      <c r="N60" s="243"/>
      <c r="O60" s="243"/>
      <c r="P60" s="245"/>
    </row>
    <row r="61" spans="1:16" x14ac:dyDescent="0.3">
      <c r="A61" s="69" t="s">
        <v>310</v>
      </c>
      <c r="B61" s="209" t="s">
        <v>359</v>
      </c>
      <c r="C61" s="212" t="s">
        <v>112</v>
      </c>
      <c r="D61" s="119">
        <v>253</v>
      </c>
      <c r="E61" s="110"/>
      <c r="F61" s="301"/>
      <c r="G61" s="252"/>
      <c r="H61" s="310"/>
      <c r="I61" s="299"/>
      <c r="J61" s="279"/>
      <c r="K61" s="243"/>
      <c r="L61" s="279"/>
      <c r="M61" s="279"/>
      <c r="N61" s="243"/>
      <c r="O61" s="243"/>
      <c r="P61" s="245"/>
    </row>
    <row r="62" spans="1:16" x14ac:dyDescent="0.3">
      <c r="A62" s="69" t="s">
        <v>311</v>
      </c>
      <c r="B62" s="209" t="s">
        <v>360</v>
      </c>
      <c r="C62" s="212" t="s">
        <v>112</v>
      </c>
      <c r="D62" s="119">
        <v>75</v>
      </c>
      <c r="E62" s="110"/>
      <c r="F62" s="301"/>
      <c r="G62" s="252"/>
      <c r="H62" s="310"/>
      <c r="I62" s="299"/>
      <c r="J62" s="279"/>
      <c r="K62" s="243"/>
      <c r="L62" s="279"/>
      <c r="M62" s="279"/>
      <c r="N62" s="243"/>
      <c r="O62" s="243"/>
      <c r="P62" s="245"/>
    </row>
    <row r="63" spans="1:16" x14ac:dyDescent="0.3">
      <c r="A63" s="69" t="s">
        <v>407</v>
      </c>
      <c r="B63" s="209" t="s">
        <v>361</v>
      </c>
      <c r="C63" s="212" t="s">
        <v>112</v>
      </c>
      <c r="D63" s="119">
        <v>42</v>
      </c>
      <c r="E63" s="110"/>
      <c r="F63" s="301"/>
      <c r="G63" s="252"/>
      <c r="H63" s="310"/>
      <c r="I63" s="299"/>
      <c r="J63" s="279"/>
      <c r="K63" s="243"/>
      <c r="L63" s="279"/>
      <c r="M63" s="279"/>
      <c r="N63" s="243"/>
      <c r="O63" s="243"/>
      <c r="P63" s="245"/>
    </row>
    <row r="64" spans="1:16" x14ac:dyDescent="0.3">
      <c r="A64" s="69" t="s">
        <v>408</v>
      </c>
      <c r="B64" s="209" t="s">
        <v>362</v>
      </c>
      <c r="C64" s="212" t="s">
        <v>112</v>
      </c>
      <c r="D64" s="119">
        <v>1</v>
      </c>
      <c r="E64" s="110"/>
      <c r="F64" s="301"/>
      <c r="G64" s="252"/>
      <c r="H64" s="310"/>
      <c r="I64" s="299"/>
      <c r="J64" s="279"/>
      <c r="K64" s="243"/>
      <c r="L64" s="279"/>
      <c r="M64" s="279"/>
      <c r="N64" s="243"/>
      <c r="O64" s="243"/>
      <c r="P64" s="245"/>
    </row>
    <row r="65" spans="1:16" x14ac:dyDescent="0.3">
      <c r="A65" s="69" t="s">
        <v>409</v>
      </c>
      <c r="B65" s="209" t="s">
        <v>363</v>
      </c>
      <c r="C65" s="212" t="s">
        <v>112</v>
      </c>
      <c r="D65" s="119">
        <v>161</v>
      </c>
      <c r="E65" s="110"/>
      <c r="F65" s="301"/>
      <c r="G65" s="252"/>
      <c r="H65" s="310"/>
      <c r="I65" s="299"/>
      <c r="J65" s="279"/>
      <c r="K65" s="243"/>
      <c r="L65" s="279"/>
      <c r="M65" s="279"/>
      <c r="N65" s="243"/>
      <c r="O65" s="243"/>
      <c r="P65" s="245"/>
    </row>
    <row r="66" spans="1:16" ht="37.5" x14ac:dyDescent="0.3">
      <c r="A66" s="69" t="s">
        <v>410</v>
      </c>
      <c r="B66" s="209" t="s">
        <v>364</v>
      </c>
      <c r="C66" s="212" t="s">
        <v>112</v>
      </c>
      <c r="D66" s="119">
        <v>161</v>
      </c>
      <c r="E66" s="110"/>
      <c r="F66" s="301"/>
      <c r="G66" s="252"/>
      <c r="H66" s="310"/>
      <c r="I66" s="299"/>
      <c r="J66" s="279"/>
      <c r="K66" s="243"/>
      <c r="L66" s="279"/>
      <c r="M66" s="279"/>
      <c r="N66" s="243"/>
      <c r="O66" s="243"/>
      <c r="P66" s="245"/>
    </row>
    <row r="67" spans="1:16" x14ac:dyDescent="0.3">
      <c r="A67" s="69" t="s">
        <v>411</v>
      </c>
      <c r="B67" s="209" t="s">
        <v>365</v>
      </c>
      <c r="C67" s="212" t="s">
        <v>270</v>
      </c>
      <c r="D67" s="119">
        <v>13</v>
      </c>
      <c r="E67" s="110"/>
      <c r="F67" s="301"/>
      <c r="G67" s="252"/>
      <c r="H67" s="310"/>
      <c r="I67" s="299"/>
      <c r="J67" s="279"/>
      <c r="K67" s="243"/>
      <c r="L67" s="279"/>
      <c r="M67" s="279"/>
      <c r="N67" s="243"/>
      <c r="O67" s="243"/>
      <c r="P67" s="245"/>
    </row>
    <row r="68" spans="1:16" ht="19.5" thickBot="1" x14ac:dyDescent="0.35">
      <c r="A68" s="71" t="s">
        <v>412</v>
      </c>
      <c r="B68" s="216" t="s">
        <v>366</v>
      </c>
      <c r="C68" s="213" t="s">
        <v>112</v>
      </c>
      <c r="D68" s="140">
        <v>3</v>
      </c>
      <c r="E68" s="141"/>
      <c r="F68" s="302"/>
      <c r="G68" s="253"/>
      <c r="H68" s="310"/>
      <c r="I68" s="299"/>
      <c r="J68" s="280"/>
      <c r="K68" s="243"/>
      <c r="L68" s="280"/>
      <c r="M68" s="280"/>
      <c r="N68" s="243"/>
      <c r="O68" s="243"/>
      <c r="P68" s="245"/>
    </row>
    <row r="69" spans="1:16" ht="19.5" thickBot="1" x14ac:dyDescent="0.35">
      <c r="A69" s="203"/>
      <c r="B69" s="215" t="s">
        <v>76</v>
      </c>
      <c r="C69" s="62"/>
      <c r="D69" s="125"/>
      <c r="E69" s="126"/>
      <c r="F69" s="98">
        <f>H69+J69+L69+N69</f>
        <v>1041640.965399998</v>
      </c>
      <c r="G69" s="102">
        <f>I69+K69+M69+O69+P69</f>
        <v>0</v>
      </c>
      <c r="H69" s="157">
        <f>SUM(H70:H116)</f>
        <v>1041640.965399998</v>
      </c>
      <c r="I69" s="64">
        <f t="shared" ref="I69:P69" si="2">SUM(I70:I116)</f>
        <v>0</v>
      </c>
      <c r="J69" s="64">
        <f t="shared" si="2"/>
        <v>0</v>
      </c>
      <c r="K69" s="64">
        <f t="shared" si="2"/>
        <v>0</v>
      </c>
      <c r="L69" s="64">
        <f t="shared" si="2"/>
        <v>0</v>
      </c>
      <c r="M69" s="64">
        <f t="shared" si="2"/>
        <v>0</v>
      </c>
      <c r="N69" s="64">
        <f t="shared" si="2"/>
        <v>0</v>
      </c>
      <c r="O69" s="64">
        <f t="shared" si="2"/>
        <v>0</v>
      </c>
      <c r="P69" s="158">
        <f t="shared" si="2"/>
        <v>0</v>
      </c>
    </row>
    <row r="70" spans="1:16" ht="75" x14ac:dyDescent="0.3">
      <c r="A70" s="187" t="s">
        <v>413</v>
      </c>
      <c r="B70" s="185" t="s">
        <v>95</v>
      </c>
      <c r="C70" s="68" t="s">
        <v>136</v>
      </c>
      <c r="D70" s="128">
        <v>1.2</v>
      </c>
      <c r="E70" s="129"/>
      <c r="F70" s="297">
        <f>H70+J70+L70+N70</f>
        <v>248044.118999998</v>
      </c>
      <c r="G70" s="227">
        <f>I70+K70+M70+O70+P70</f>
        <v>0</v>
      </c>
      <c r="H70" s="231">
        <v>248044.118999998</v>
      </c>
      <c r="I70" s="230"/>
      <c r="J70" s="234"/>
      <c r="K70" s="230"/>
      <c r="L70" s="289"/>
      <c r="M70" s="234"/>
      <c r="N70" s="230"/>
      <c r="O70" s="230"/>
      <c r="P70" s="288"/>
    </row>
    <row r="71" spans="1:16" ht="19.5" thickBot="1" x14ac:dyDescent="0.35">
      <c r="A71" s="189" t="s">
        <v>213</v>
      </c>
      <c r="B71" s="186" t="s">
        <v>297</v>
      </c>
      <c r="C71" s="94" t="s">
        <v>136</v>
      </c>
      <c r="D71" s="130">
        <v>1.2</v>
      </c>
      <c r="E71" s="131"/>
      <c r="F71" s="296"/>
      <c r="G71" s="229"/>
      <c r="H71" s="233"/>
      <c r="I71" s="226"/>
      <c r="J71" s="236"/>
      <c r="K71" s="226"/>
      <c r="L71" s="241"/>
      <c r="M71" s="236"/>
      <c r="N71" s="226"/>
      <c r="O71" s="226"/>
      <c r="P71" s="247"/>
    </row>
    <row r="72" spans="1:16" ht="37.5" x14ac:dyDescent="0.3">
      <c r="A72" s="187" t="s">
        <v>414</v>
      </c>
      <c r="B72" s="185" t="s">
        <v>63</v>
      </c>
      <c r="C72" s="93" t="s">
        <v>136</v>
      </c>
      <c r="D72" s="184">
        <v>0.97199999999999998</v>
      </c>
      <c r="E72" s="183"/>
      <c r="F72" s="297">
        <f>H72+J72+L72+N72</f>
        <v>50000</v>
      </c>
      <c r="G72" s="227">
        <f>I72+K72+M72+O72+P72</f>
        <v>0</v>
      </c>
      <c r="H72" s="237">
        <v>50000</v>
      </c>
      <c r="I72" s="225"/>
      <c r="J72" s="238"/>
      <c r="K72" s="225"/>
      <c r="L72" s="239"/>
      <c r="M72" s="238"/>
      <c r="N72" s="225"/>
      <c r="O72" s="225"/>
      <c r="P72" s="246"/>
    </row>
    <row r="73" spans="1:16" x14ac:dyDescent="0.3">
      <c r="A73" s="188" t="s">
        <v>266</v>
      </c>
      <c r="B73" s="198" t="s">
        <v>279</v>
      </c>
      <c r="C73" s="70" t="s">
        <v>136</v>
      </c>
      <c r="D73" s="120">
        <v>0.54</v>
      </c>
      <c r="E73" s="111"/>
      <c r="F73" s="295"/>
      <c r="G73" s="228"/>
      <c r="H73" s="232"/>
      <c r="I73" s="230"/>
      <c r="J73" s="235"/>
      <c r="K73" s="230"/>
      <c r="L73" s="240"/>
      <c r="M73" s="235"/>
      <c r="N73" s="230"/>
      <c r="O73" s="230"/>
      <c r="P73" s="284"/>
    </row>
    <row r="74" spans="1:16" ht="19.5" thickBot="1" x14ac:dyDescent="0.35">
      <c r="A74" s="189" t="s">
        <v>267</v>
      </c>
      <c r="B74" s="186" t="s">
        <v>280</v>
      </c>
      <c r="C74" s="94" t="s">
        <v>136</v>
      </c>
      <c r="D74" s="130">
        <v>0.432</v>
      </c>
      <c r="E74" s="131"/>
      <c r="F74" s="296"/>
      <c r="G74" s="229"/>
      <c r="H74" s="233"/>
      <c r="I74" s="226"/>
      <c r="J74" s="236"/>
      <c r="K74" s="226"/>
      <c r="L74" s="241"/>
      <c r="M74" s="236"/>
      <c r="N74" s="226"/>
      <c r="O74" s="226"/>
      <c r="P74" s="247"/>
    </row>
    <row r="75" spans="1:16" ht="37.5" x14ac:dyDescent="0.3">
      <c r="A75" s="187" t="s">
        <v>415</v>
      </c>
      <c r="B75" s="185" t="s">
        <v>64</v>
      </c>
      <c r="C75" s="93" t="s">
        <v>136</v>
      </c>
      <c r="D75" s="184">
        <v>3.25</v>
      </c>
      <c r="E75" s="183"/>
      <c r="F75" s="297">
        <f>H75+J75+L75+N75</f>
        <v>40000</v>
      </c>
      <c r="G75" s="227">
        <f>I75+K75+M75+O75+P75</f>
        <v>0</v>
      </c>
      <c r="H75" s="237">
        <v>40000</v>
      </c>
      <c r="I75" s="225"/>
      <c r="J75" s="238"/>
      <c r="K75" s="225"/>
      <c r="L75" s="239"/>
      <c r="M75" s="238"/>
      <c r="N75" s="225"/>
      <c r="O75" s="225"/>
      <c r="P75" s="246"/>
    </row>
    <row r="76" spans="1:16" x14ac:dyDescent="0.3">
      <c r="A76" s="188" t="s">
        <v>258</v>
      </c>
      <c r="B76" s="198" t="s">
        <v>281</v>
      </c>
      <c r="C76" s="70" t="s">
        <v>136</v>
      </c>
      <c r="D76" s="117">
        <v>2.8650000000000002</v>
      </c>
      <c r="E76" s="108"/>
      <c r="F76" s="295"/>
      <c r="G76" s="228"/>
      <c r="H76" s="232"/>
      <c r="I76" s="230"/>
      <c r="J76" s="235"/>
      <c r="K76" s="230"/>
      <c r="L76" s="240"/>
      <c r="M76" s="235"/>
      <c r="N76" s="230"/>
      <c r="O76" s="230"/>
      <c r="P76" s="284"/>
    </row>
    <row r="77" spans="1:16" ht="19.5" thickBot="1" x14ac:dyDescent="0.35">
      <c r="A77" s="189" t="s">
        <v>259</v>
      </c>
      <c r="B77" s="186" t="s">
        <v>280</v>
      </c>
      <c r="C77" s="94" t="s">
        <v>136</v>
      </c>
      <c r="D77" s="130">
        <v>0.38500000000000001</v>
      </c>
      <c r="E77" s="131"/>
      <c r="F77" s="296"/>
      <c r="G77" s="229"/>
      <c r="H77" s="233"/>
      <c r="I77" s="226"/>
      <c r="J77" s="236"/>
      <c r="K77" s="226"/>
      <c r="L77" s="241"/>
      <c r="M77" s="236"/>
      <c r="N77" s="226"/>
      <c r="O77" s="226"/>
      <c r="P77" s="247"/>
    </row>
    <row r="78" spans="1:16" ht="37.5" x14ac:dyDescent="0.3">
      <c r="A78" s="187" t="s">
        <v>416</v>
      </c>
      <c r="B78" s="185" t="s">
        <v>65</v>
      </c>
      <c r="C78" s="93" t="s">
        <v>136</v>
      </c>
      <c r="D78" s="184">
        <v>1.153</v>
      </c>
      <c r="E78" s="183"/>
      <c r="F78" s="297">
        <f>H78+J78+L78+N78</f>
        <v>35000</v>
      </c>
      <c r="G78" s="227">
        <f>I78+K78+M78+O78+P78</f>
        <v>0</v>
      </c>
      <c r="H78" s="237">
        <v>35000</v>
      </c>
      <c r="I78" s="225"/>
      <c r="J78" s="238"/>
      <c r="K78" s="225"/>
      <c r="L78" s="239"/>
      <c r="M78" s="238"/>
      <c r="N78" s="225"/>
      <c r="O78" s="225"/>
      <c r="P78" s="246"/>
    </row>
    <row r="79" spans="1:16" x14ac:dyDescent="0.3">
      <c r="A79" s="188" t="s">
        <v>254</v>
      </c>
      <c r="B79" s="198" t="s">
        <v>279</v>
      </c>
      <c r="C79" s="70" t="s">
        <v>136</v>
      </c>
      <c r="D79" s="120">
        <v>0.41</v>
      </c>
      <c r="E79" s="111"/>
      <c r="F79" s="295"/>
      <c r="G79" s="228"/>
      <c r="H79" s="232"/>
      <c r="I79" s="230"/>
      <c r="J79" s="235"/>
      <c r="K79" s="230"/>
      <c r="L79" s="240"/>
      <c r="M79" s="235"/>
      <c r="N79" s="230"/>
      <c r="O79" s="230"/>
      <c r="P79" s="284"/>
    </row>
    <row r="80" spans="1:16" ht="19.5" thickBot="1" x14ac:dyDescent="0.35">
      <c r="A80" s="189" t="s">
        <v>255</v>
      </c>
      <c r="B80" s="186" t="s">
        <v>280</v>
      </c>
      <c r="C80" s="94" t="s">
        <v>136</v>
      </c>
      <c r="D80" s="130">
        <v>0.74299999999999999</v>
      </c>
      <c r="E80" s="131"/>
      <c r="F80" s="296"/>
      <c r="G80" s="229"/>
      <c r="H80" s="233"/>
      <c r="I80" s="226"/>
      <c r="J80" s="236"/>
      <c r="K80" s="226"/>
      <c r="L80" s="241"/>
      <c r="M80" s="236"/>
      <c r="N80" s="226"/>
      <c r="O80" s="226"/>
      <c r="P80" s="247"/>
    </row>
    <row r="81" spans="1:16" ht="93.75" x14ac:dyDescent="0.3">
      <c r="A81" s="187" t="s">
        <v>307</v>
      </c>
      <c r="B81" s="185" t="s">
        <v>304</v>
      </c>
      <c r="C81" s="68" t="s">
        <v>241</v>
      </c>
      <c r="D81" s="128">
        <v>1</v>
      </c>
      <c r="E81" s="129"/>
      <c r="F81" s="297">
        <f>H81+J81+L81+N81</f>
        <v>400000</v>
      </c>
      <c r="G81" s="227">
        <f>I81+K81+M81+O81+P81</f>
        <v>0</v>
      </c>
      <c r="H81" s="237">
        <v>400000</v>
      </c>
      <c r="I81" s="225"/>
      <c r="J81" s="238"/>
      <c r="K81" s="225"/>
      <c r="L81" s="239"/>
      <c r="M81" s="238"/>
      <c r="N81" s="225"/>
      <c r="O81" s="225"/>
      <c r="P81" s="246"/>
    </row>
    <row r="82" spans="1:16" ht="38.25" thickBot="1" x14ac:dyDescent="0.35">
      <c r="A82" s="189" t="s">
        <v>175</v>
      </c>
      <c r="B82" s="186" t="s">
        <v>301</v>
      </c>
      <c r="C82" s="94" t="s">
        <v>270</v>
      </c>
      <c r="D82" s="130">
        <v>4</v>
      </c>
      <c r="E82" s="131"/>
      <c r="F82" s="296"/>
      <c r="G82" s="229"/>
      <c r="H82" s="281"/>
      <c r="I82" s="226"/>
      <c r="J82" s="282"/>
      <c r="K82" s="226"/>
      <c r="L82" s="308"/>
      <c r="M82" s="282"/>
      <c r="N82" s="226"/>
      <c r="O82" s="226"/>
      <c r="P82" s="283"/>
    </row>
    <row r="83" spans="1:16" ht="56.25" x14ac:dyDescent="0.3">
      <c r="A83" s="90">
        <v>20</v>
      </c>
      <c r="B83" s="208" t="s">
        <v>96</v>
      </c>
      <c r="C83" s="206" t="s">
        <v>112</v>
      </c>
      <c r="D83" s="142">
        <v>1836</v>
      </c>
      <c r="E83" s="143"/>
      <c r="F83" s="300">
        <f>H83+J83+L83+N83</f>
        <v>268596.84639999998</v>
      </c>
      <c r="G83" s="251">
        <f>I83+K83+M83+O83+P83</f>
        <v>0</v>
      </c>
      <c r="H83" s="303">
        <v>268596.84639999998</v>
      </c>
      <c r="I83" s="248"/>
      <c r="J83" s="248"/>
      <c r="K83" s="248"/>
      <c r="L83" s="248"/>
      <c r="M83" s="248"/>
      <c r="N83" s="248"/>
      <c r="O83" s="248"/>
      <c r="P83" s="285"/>
    </row>
    <row r="84" spans="1:16" ht="37.5" x14ac:dyDescent="0.3">
      <c r="A84" s="69" t="s">
        <v>367</v>
      </c>
      <c r="B84" s="209" t="s">
        <v>314</v>
      </c>
      <c r="C84" s="205" t="s">
        <v>112</v>
      </c>
      <c r="D84" s="121">
        <v>88</v>
      </c>
      <c r="E84" s="112"/>
      <c r="F84" s="301"/>
      <c r="G84" s="252"/>
      <c r="H84" s="304"/>
      <c r="I84" s="249"/>
      <c r="J84" s="249"/>
      <c r="K84" s="249"/>
      <c r="L84" s="249"/>
      <c r="M84" s="249"/>
      <c r="N84" s="249"/>
      <c r="O84" s="249"/>
      <c r="P84" s="286"/>
    </row>
    <row r="85" spans="1:16" ht="225" x14ac:dyDescent="0.3">
      <c r="A85" s="69" t="s">
        <v>368</v>
      </c>
      <c r="B85" s="209" t="s">
        <v>315</v>
      </c>
      <c r="C85" s="205" t="s">
        <v>112</v>
      </c>
      <c r="D85" s="121">
        <v>77</v>
      </c>
      <c r="E85" s="112"/>
      <c r="F85" s="301"/>
      <c r="G85" s="252"/>
      <c r="H85" s="304"/>
      <c r="I85" s="249"/>
      <c r="J85" s="249"/>
      <c r="K85" s="249"/>
      <c r="L85" s="249"/>
      <c r="M85" s="249"/>
      <c r="N85" s="249"/>
      <c r="O85" s="249"/>
      <c r="P85" s="286"/>
    </row>
    <row r="86" spans="1:16" ht="37.5" x14ac:dyDescent="0.3">
      <c r="A86" s="69" t="s">
        <v>369</v>
      </c>
      <c r="B86" s="209" t="s">
        <v>316</v>
      </c>
      <c r="C86" s="205" t="s">
        <v>112</v>
      </c>
      <c r="D86" s="121">
        <v>16</v>
      </c>
      <c r="E86" s="112"/>
      <c r="F86" s="301"/>
      <c r="G86" s="252"/>
      <c r="H86" s="304"/>
      <c r="I86" s="249"/>
      <c r="J86" s="249"/>
      <c r="K86" s="249"/>
      <c r="L86" s="249"/>
      <c r="M86" s="249"/>
      <c r="N86" s="249"/>
      <c r="O86" s="249"/>
      <c r="P86" s="286"/>
    </row>
    <row r="87" spans="1:16" x14ac:dyDescent="0.3">
      <c r="A87" s="69" t="s">
        <v>370</v>
      </c>
      <c r="B87" s="209" t="s">
        <v>317</v>
      </c>
      <c r="C87" s="205" t="s">
        <v>112</v>
      </c>
      <c r="D87" s="121">
        <v>2</v>
      </c>
      <c r="E87" s="112"/>
      <c r="F87" s="301"/>
      <c r="G87" s="252"/>
      <c r="H87" s="304"/>
      <c r="I87" s="249"/>
      <c r="J87" s="249"/>
      <c r="K87" s="249"/>
      <c r="L87" s="249"/>
      <c r="M87" s="249"/>
      <c r="N87" s="249"/>
      <c r="O87" s="249"/>
      <c r="P87" s="286"/>
    </row>
    <row r="88" spans="1:16" ht="112.5" x14ac:dyDescent="0.3">
      <c r="A88" s="69" t="s">
        <v>371</v>
      </c>
      <c r="B88" s="209" t="s">
        <v>318</v>
      </c>
      <c r="C88" s="205" t="s">
        <v>112</v>
      </c>
      <c r="D88" s="121">
        <v>2</v>
      </c>
      <c r="E88" s="112"/>
      <c r="F88" s="301"/>
      <c r="G88" s="252"/>
      <c r="H88" s="304"/>
      <c r="I88" s="249"/>
      <c r="J88" s="249"/>
      <c r="K88" s="249"/>
      <c r="L88" s="249"/>
      <c r="M88" s="249"/>
      <c r="N88" s="249"/>
      <c r="O88" s="249"/>
      <c r="P88" s="286"/>
    </row>
    <row r="89" spans="1:16" x14ac:dyDescent="0.3">
      <c r="A89" s="69" t="s">
        <v>372</v>
      </c>
      <c r="B89" s="209" t="s">
        <v>319</v>
      </c>
      <c r="C89" s="205" t="s">
        <v>112</v>
      </c>
      <c r="D89" s="121">
        <v>3</v>
      </c>
      <c r="E89" s="112"/>
      <c r="F89" s="301"/>
      <c r="G89" s="252"/>
      <c r="H89" s="304"/>
      <c r="I89" s="249"/>
      <c r="J89" s="249"/>
      <c r="K89" s="249"/>
      <c r="L89" s="249"/>
      <c r="M89" s="249"/>
      <c r="N89" s="249"/>
      <c r="O89" s="249"/>
      <c r="P89" s="286"/>
    </row>
    <row r="90" spans="1:16" ht="262.5" x14ac:dyDescent="0.3">
      <c r="A90" s="69" t="s">
        <v>373</v>
      </c>
      <c r="B90" s="209" t="s">
        <v>320</v>
      </c>
      <c r="C90" s="205" t="s">
        <v>112</v>
      </c>
      <c r="D90" s="121">
        <v>6</v>
      </c>
      <c r="E90" s="112"/>
      <c r="F90" s="301"/>
      <c r="G90" s="252"/>
      <c r="H90" s="304"/>
      <c r="I90" s="249"/>
      <c r="J90" s="249"/>
      <c r="K90" s="249"/>
      <c r="L90" s="249"/>
      <c r="M90" s="249"/>
      <c r="N90" s="249"/>
      <c r="O90" s="249"/>
      <c r="P90" s="286"/>
    </row>
    <row r="91" spans="1:16" ht="356.25" x14ac:dyDescent="0.3">
      <c r="A91" s="69" t="s">
        <v>374</v>
      </c>
      <c r="B91" s="209" t="s">
        <v>321</v>
      </c>
      <c r="C91" s="205" t="s">
        <v>112</v>
      </c>
      <c r="D91" s="121">
        <v>2</v>
      </c>
      <c r="E91" s="112"/>
      <c r="F91" s="301"/>
      <c r="G91" s="252"/>
      <c r="H91" s="304"/>
      <c r="I91" s="249"/>
      <c r="J91" s="249"/>
      <c r="K91" s="249"/>
      <c r="L91" s="249"/>
      <c r="M91" s="249"/>
      <c r="N91" s="249"/>
      <c r="O91" s="249"/>
      <c r="P91" s="286"/>
    </row>
    <row r="92" spans="1:16" ht="112.5" x14ac:dyDescent="0.3">
      <c r="A92" s="69" t="s">
        <v>375</v>
      </c>
      <c r="B92" s="209" t="s">
        <v>322</v>
      </c>
      <c r="C92" s="205" t="s">
        <v>112</v>
      </c>
      <c r="D92" s="121">
        <v>7</v>
      </c>
      <c r="E92" s="112"/>
      <c r="F92" s="301"/>
      <c r="G92" s="252"/>
      <c r="H92" s="304"/>
      <c r="I92" s="249"/>
      <c r="J92" s="249"/>
      <c r="K92" s="249"/>
      <c r="L92" s="249"/>
      <c r="M92" s="249"/>
      <c r="N92" s="249"/>
      <c r="O92" s="249"/>
      <c r="P92" s="286"/>
    </row>
    <row r="93" spans="1:16" ht="112.5" x14ac:dyDescent="0.3">
      <c r="A93" s="69" t="s">
        <v>376</v>
      </c>
      <c r="B93" s="209" t="s">
        <v>323</v>
      </c>
      <c r="C93" s="205" t="s">
        <v>112</v>
      </c>
      <c r="D93" s="121">
        <v>5</v>
      </c>
      <c r="E93" s="112"/>
      <c r="F93" s="301"/>
      <c r="G93" s="252"/>
      <c r="H93" s="304"/>
      <c r="I93" s="249"/>
      <c r="J93" s="249"/>
      <c r="K93" s="249"/>
      <c r="L93" s="249"/>
      <c r="M93" s="249"/>
      <c r="N93" s="249"/>
      <c r="O93" s="249"/>
      <c r="P93" s="286"/>
    </row>
    <row r="94" spans="1:16" ht="300" x14ac:dyDescent="0.3">
      <c r="A94" s="69" t="s">
        <v>377</v>
      </c>
      <c r="B94" s="209" t="s">
        <v>324</v>
      </c>
      <c r="C94" s="205" t="s">
        <v>112</v>
      </c>
      <c r="D94" s="121">
        <v>3</v>
      </c>
      <c r="E94" s="112"/>
      <c r="F94" s="301"/>
      <c r="G94" s="252"/>
      <c r="H94" s="304"/>
      <c r="I94" s="249"/>
      <c r="J94" s="249"/>
      <c r="K94" s="249"/>
      <c r="L94" s="249"/>
      <c r="M94" s="249"/>
      <c r="N94" s="249"/>
      <c r="O94" s="249"/>
      <c r="P94" s="286"/>
    </row>
    <row r="95" spans="1:16" ht="168.75" x14ac:dyDescent="0.3">
      <c r="A95" s="69" t="s">
        <v>378</v>
      </c>
      <c r="B95" s="209" t="s">
        <v>325</v>
      </c>
      <c r="C95" s="205" t="s">
        <v>112</v>
      </c>
      <c r="D95" s="121">
        <v>165</v>
      </c>
      <c r="E95" s="112"/>
      <c r="F95" s="301"/>
      <c r="G95" s="252"/>
      <c r="H95" s="304"/>
      <c r="I95" s="249"/>
      <c r="J95" s="249"/>
      <c r="K95" s="249"/>
      <c r="L95" s="249"/>
      <c r="M95" s="249"/>
      <c r="N95" s="249"/>
      <c r="O95" s="249"/>
      <c r="P95" s="286"/>
    </row>
    <row r="96" spans="1:16" ht="131.25" x14ac:dyDescent="0.3">
      <c r="A96" s="69" t="s">
        <v>379</v>
      </c>
      <c r="B96" s="209" t="s">
        <v>326</v>
      </c>
      <c r="C96" s="205" t="s">
        <v>112</v>
      </c>
      <c r="D96" s="121">
        <v>1</v>
      </c>
      <c r="E96" s="112"/>
      <c r="F96" s="301"/>
      <c r="G96" s="252"/>
      <c r="H96" s="304"/>
      <c r="I96" s="249"/>
      <c r="J96" s="249"/>
      <c r="K96" s="249"/>
      <c r="L96" s="249"/>
      <c r="M96" s="249"/>
      <c r="N96" s="249"/>
      <c r="O96" s="249"/>
      <c r="P96" s="286"/>
    </row>
    <row r="97" spans="1:16" ht="56.25" x14ac:dyDescent="0.3">
      <c r="A97" s="69" t="s">
        <v>380</v>
      </c>
      <c r="B97" s="209" t="s">
        <v>327</v>
      </c>
      <c r="C97" s="205" t="s">
        <v>112</v>
      </c>
      <c r="D97" s="121">
        <v>2</v>
      </c>
      <c r="E97" s="112"/>
      <c r="F97" s="301"/>
      <c r="G97" s="252"/>
      <c r="H97" s="304"/>
      <c r="I97" s="249"/>
      <c r="J97" s="249"/>
      <c r="K97" s="249"/>
      <c r="L97" s="249"/>
      <c r="M97" s="249"/>
      <c r="N97" s="249"/>
      <c r="O97" s="249"/>
      <c r="P97" s="286"/>
    </row>
    <row r="98" spans="1:16" ht="37.5" x14ac:dyDescent="0.3">
      <c r="A98" s="69" t="s">
        <v>381</v>
      </c>
      <c r="B98" s="209" t="s">
        <v>328</v>
      </c>
      <c r="C98" s="205" t="s">
        <v>112</v>
      </c>
      <c r="D98" s="121">
        <v>2</v>
      </c>
      <c r="E98" s="112"/>
      <c r="F98" s="301"/>
      <c r="G98" s="252"/>
      <c r="H98" s="304"/>
      <c r="I98" s="249"/>
      <c r="J98" s="249"/>
      <c r="K98" s="249"/>
      <c r="L98" s="249"/>
      <c r="M98" s="249"/>
      <c r="N98" s="249"/>
      <c r="O98" s="249"/>
      <c r="P98" s="286"/>
    </row>
    <row r="99" spans="1:16" ht="37.5" x14ac:dyDescent="0.3">
      <c r="A99" s="69" t="s">
        <v>382</v>
      </c>
      <c r="B99" s="209" t="s">
        <v>329</v>
      </c>
      <c r="C99" s="205" t="s">
        <v>112</v>
      </c>
      <c r="D99" s="121">
        <v>2</v>
      </c>
      <c r="E99" s="112"/>
      <c r="F99" s="301"/>
      <c r="G99" s="252"/>
      <c r="H99" s="304"/>
      <c r="I99" s="249"/>
      <c r="J99" s="249"/>
      <c r="K99" s="249"/>
      <c r="L99" s="249"/>
      <c r="M99" s="249"/>
      <c r="N99" s="249"/>
      <c r="O99" s="249"/>
      <c r="P99" s="286"/>
    </row>
    <row r="100" spans="1:16" x14ac:dyDescent="0.3">
      <c r="A100" s="69" t="s">
        <v>383</v>
      </c>
      <c r="B100" s="209" t="s">
        <v>330</v>
      </c>
      <c r="C100" s="205" t="s">
        <v>112</v>
      </c>
      <c r="D100" s="121">
        <v>2</v>
      </c>
      <c r="E100" s="112"/>
      <c r="F100" s="301"/>
      <c r="G100" s="252"/>
      <c r="H100" s="304"/>
      <c r="I100" s="249"/>
      <c r="J100" s="249"/>
      <c r="K100" s="249"/>
      <c r="L100" s="249"/>
      <c r="M100" s="249"/>
      <c r="N100" s="249"/>
      <c r="O100" s="249"/>
      <c r="P100" s="286"/>
    </row>
    <row r="101" spans="1:16" x14ac:dyDescent="0.3">
      <c r="A101" s="69" t="s">
        <v>384</v>
      </c>
      <c r="B101" s="209" t="s">
        <v>331</v>
      </c>
      <c r="C101" s="205" t="s">
        <v>112</v>
      </c>
      <c r="D101" s="121">
        <v>8</v>
      </c>
      <c r="E101" s="112"/>
      <c r="F101" s="301"/>
      <c r="G101" s="252"/>
      <c r="H101" s="304"/>
      <c r="I101" s="249"/>
      <c r="J101" s="249"/>
      <c r="K101" s="249"/>
      <c r="L101" s="249"/>
      <c r="M101" s="249"/>
      <c r="N101" s="249"/>
      <c r="O101" s="249"/>
      <c r="P101" s="286"/>
    </row>
    <row r="102" spans="1:16" x14ac:dyDescent="0.3">
      <c r="A102" s="69" t="s">
        <v>385</v>
      </c>
      <c r="B102" s="209" t="s">
        <v>332</v>
      </c>
      <c r="C102" s="205" t="s">
        <v>112</v>
      </c>
      <c r="D102" s="121">
        <v>3</v>
      </c>
      <c r="E102" s="112"/>
      <c r="F102" s="301"/>
      <c r="G102" s="252"/>
      <c r="H102" s="304"/>
      <c r="I102" s="249"/>
      <c r="J102" s="249"/>
      <c r="K102" s="249"/>
      <c r="L102" s="249"/>
      <c r="M102" s="249"/>
      <c r="N102" s="249"/>
      <c r="O102" s="249"/>
      <c r="P102" s="286"/>
    </row>
    <row r="103" spans="1:16" ht="37.5" x14ac:dyDescent="0.3">
      <c r="A103" s="69" t="s">
        <v>386</v>
      </c>
      <c r="B103" s="209" t="s">
        <v>333</v>
      </c>
      <c r="C103" s="205" t="s">
        <v>112</v>
      </c>
      <c r="D103" s="121">
        <v>6</v>
      </c>
      <c r="E103" s="112"/>
      <c r="F103" s="301"/>
      <c r="G103" s="252"/>
      <c r="H103" s="304"/>
      <c r="I103" s="249"/>
      <c r="J103" s="249"/>
      <c r="K103" s="249"/>
      <c r="L103" s="249"/>
      <c r="M103" s="249"/>
      <c r="N103" s="249"/>
      <c r="O103" s="249"/>
      <c r="P103" s="286"/>
    </row>
    <row r="104" spans="1:16" ht="37.5" x14ac:dyDescent="0.3">
      <c r="A104" s="69" t="s">
        <v>387</v>
      </c>
      <c r="B104" s="209" t="s">
        <v>334</v>
      </c>
      <c r="C104" s="205" t="s">
        <v>112</v>
      </c>
      <c r="D104" s="121">
        <v>12</v>
      </c>
      <c r="E104" s="112"/>
      <c r="F104" s="301"/>
      <c r="G104" s="252"/>
      <c r="H104" s="304"/>
      <c r="I104" s="249"/>
      <c r="J104" s="249"/>
      <c r="K104" s="249"/>
      <c r="L104" s="249"/>
      <c r="M104" s="249"/>
      <c r="N104" s="249"/>
      <c r="O104" s="249"/>
      <c r="P104" s="286"/>
    </row>
    <row r="105" spans="1:16" x14ac:dyDescent="0.3">
      <c r="A105" s="69" t="s">
        <v>388</v>
      </c>
      <c r="B105" s="209" t="s">
        <v>335</v>
      </c>
      <c r="C105" s="205" t="s">
        <v>112</v>
      </c>
      <c r="D105" s="121">
        <v>4</v>
      </c>
      <c r="E105" s="112"/>
      <c r="F105" s="301"/>
      <c r="G105" s="252"/>
      <c r="H105" s="304"/>
      <c r="I105" s="249"/>
      <c r="J105" s="249"/>
      <c r="K105" s="249"/>
      <c r="L105" s="249"/>
      <c r="M105" s="249"/>
      <c r="N105" s="249"/>
      <c r="O105" s="249"/>
      <c r="P105" s="286"/>
    </row>
    <row r="106" spans="1:16" ht="37.5" x14ac:dyDescent="0.3">
      <c r="A106" s="69" t="s">
        <v>389</v>
      </c>
      <c r="B106" s="209" t="s">
        <v>336</v>
      </c>
      <c r="C106" s="205" t="s">
        <v>112</v>
      </c>
      <c r="D106" s="121">
        <v>4</v>
      </c>
      <c r="E106" s="112"/>
      <c r="F106" s="301"/>
      <c r="G106" s="252"/>
      <c r="H106" s="304"/>
      <c r="I106" s="249"/>
      <c r="J106" s="249"/>
      <c r="K106" s="249"/>
      <c r="L106" s="249"/>
      <c r="M106" s="249"/>
      <c r="N106" s="249"/>
      <c r="O106" s="249"/>
      <c r="P106" s="286"/>
    </row>
    <row r="107" spans="1:16" ht="37.5" x14ac:dyDescent="0.3">
      <c r="A107" s="69" t="s">
        <v>390</v>
      </c>
      <c r="B107" s="209" t="s">
        <v>337</v>
      </c>
      <c r="C107" s="205" t="s">
        <v>112</v>
      </c>
      <c r="D107" s="121">
        <v>2</v>
      </c>
      <c r="E107" s="112"/>
      <c r="F107" s="301"/>
      <c r="G107" s="252"/>
      <c r="H107" s="304"/>
      <c r="I107" s="249"/>
      <c r="J107" s="249"/>
      <c r="K107" s="249"/>
      <c r="L107" s="249"/>
      <c r="M107" s="249"/>
      <c r="N107" s="249"/>
      <c r="O107" s="249"/>
      <c r="P107" s="286"/>
    </row>
    <row r="108" spans="1:16" x14ac:dyDescent="0.3">
      <c r="A108" s="69" t="s">
        <v>391</v>
      </c>
      <c r="B108" s="209" t="s">
        <v>338</v>
      </c>
      <c r="C108" s="205" t="s">
        <v>112</v>
      </c>
      <c r="D108" s="121">
        <v>2</v>
      </c>
      <c r="E108" s="112"/>
      <c r="F108" s="301"/>
      <c r="G108" s="252"/>
      <c r="H108" s="304"/>
      <c r="I108" s="249"/>
      <c r="J108" s="249"/>
      <c r="K108" s="249"/>
      <c r="L108" s="249"/>
      <c r="M108" s="249"/>
      <c r="N108" s="249"/>
      <c r="O108" s="249"/>
      <c r="P108" s="286"/>
    </row>
    <row r="109" spans="1:16" x14ac:dyDescent="0.3">
      <c r="A109" s="69" t="s">
        <v>392</v>
      </c>
      <c r="B109" s="209" t="s">
        <v>339</v>
      </c>
      <c r="C109" s="205" t="s">
        <v>305</v>
      </c>
      <c r="D109" s="121">
        <v>5</v>
      </c>
      <c r="E109" s="112"/>
      <c r="F109" s="301"/>
      <c r="G109" s="252"/>
      <c r="H109" s="304"/>
      <c r="I109" s="249"/>
      <c r="J109" s="249"/>
      <c r="K109" s="249"/>
      <c r="L109" s="249"/>
      <c r="M109" s="249"/>
      <c r="N109" s="249"/>
      <c r="O109" s="249"/>
      <c r="P109" s="286"/>
    </row>
    <row r="110" spans="1:16" x14ac:dyDescent="0.3">
      <c r="A110" s="69" t="s">
        <v>393</v>
      </c>
      <c r="B110" s="209" t="s">
        <v>340</v>
      </c>
      <c r="C110" s="205" t="s">
        <v>112</v>
      </c>
      <c r="D110" s="121">
        <v>1</v>
      </c>
      <c r="E110" s="112"/>
      <c r="F110" s="301"/>
      <c r="G110" s="252"/>
      <c r="H110" s="304"/>
      <c r="I110" s="249"/>
      <c r="J110" s="249"/>
      <c r="K110" s="249"/>
      <c r="L110" s="249"/>
      <c r="M110" s="249"/>
      <c r="N110" s="249"/>
      <c r="O110" s="249"/>
      <c r="P110" s="286"/>
    </row>
    <row r="111" spans="1:16" ht="37.5" x14ac:dyDescent="0.3">
      <c r="A111" s="69" t="s">
        <v>394</v>
      </c>
      <c r="B111" s="209" t="s">
        <v>341</v>
      </c>
      <c r="C111" s="205" t="s">
        <v>112</v>
      </c>
      <c r="D111" s="121">
        <v>59</v>
      </c>
      <c r="E111" s="112"/>
      <c r="F111" s="301"/>
      <c r="G111" s="252"/>
      <c r="H111" s="304"/>
      <c r="I111" s="249"/>
      <c r="J111" s="249"/>
      <c r="K111" s="249"/>
      <c r="L111" s="249"/>
      <c r="M111" s="249"/>
      <c r="N111" s="249"/>
      <c r="O111" s="249"/>
      <c r="P111" s="286"/>
    </row>
    <row r="112" spans="1:16" ht="37.5" x14ac:dyDescent="0.3">
      <c r="A112" s="69" t="s">
        <v>395</v>
      </c>
      <c r="B112" s="209" t="s">
        <v>342</v>
      </c>
      <c r="C112" s="205" t="s">
        <v>305</v>
      </c>
      <c r="D112" s="121">
        <v>60</v>
      </c>
      <c r="E112" s="112"/>
      <c r="F112" s="301"/>
      <c r="G112" s="252"/>
      <c r="H112" s="304"/>
      <c r="I112" s="249"/>
      <c r="J112" s="249"/>
      <c r="K112" s="249"/>
      <c r="L112" s="249"/>
      <c r="M112" s="249"/>
      <c r="N112" s="249"/>
      <c r="O112" s="249"/>
      <c r="P112" s="286"/>
    </row>
    <row r="113" spans="1:16" x14ac:dyDescent="0.3">
      <c r="A113" s="69" t="s">
        <v>396</v>
      </c>
      <c r="B113" s="209" t="s">
        <v>343</v>
      </c>
      <c r="C113" s="205" t="s">
        <v>112</v>
      </c>
      <c r="D113" s="121">
        <v>33</v>
      </c>
      <c r="E113" s="112"/>
      <c r="F113" s="301"/>
      <c r="G113" s="252"/>
      <c r="H113" s="304"/>
      <c r="I113" s="249"/>
      <c r="J113" s="249"/>
      <c r="K113" s="249"/>
      <c r="L113" s="249"/>
      <c r="M113" s="249"/>
      <c r="N113" s="249"/>
      <c r="O113" s="249"/>
      <c r="P113" s="286"/>
    </row>
    <row r="114" spans="1:16" ht="37.5" x14ac:dyDescent="0.3">
      <c r="A114" s="69" t="s">
        <v>397</v>
      </c>
      <c r="B114" s="209" t="s">
        <v>344</v>
      </c>
      <c r="C114" s="205" t="s">
        <v>112</v>
      </c>
      <c r="D114" s="121">
        <v>1137</v>
      </c>
      <c r="E114" s="112"/>
      <c r="F114" s="301"/>
      <c r="G114" s="252"/>
      <c r="H114" s="304"/>
      <c r="I114" s="249"/>
      <c r="J114" s="249"/>
      <c r="K114" s="249"/>
      <c r="L114" s="249"/>
      <c r="M114" s="249"/>
      <c r="N114" s="249"/>
      <c r="O114" s="249"/>
      <c r="P114" s="286"/>
    </row>
    <row r="115" spans="1:16" x14ac:dyDescent="0.3">
      <c r="A115" s="69" t="s">
        <v>398</v>
      </c>
      <c r="B115" s="209" t="s">
        <v>345</v>
      </c>
      <c r="C115" s="205" t="s">
        <v>112</v>
      </c>
      <c r="D115" s="121">
        <v>95</v>
      </c>
      <c r="E115" s="112"/>
      <c r="F115" s="301"/>
      <c r="G115" s="252"/>
      <c r="H115" s="304"/>
      <c r="I115" s="249"/>
      <c r="J115" s="249"/>
      <c r="K115" s="249"/>
      <c r="L115" s="249"/>
      <c r="M115" s="249"/>
      <c r="N115" s="249"/>
      <c r="O115" s="249"/>
      <c r="P115" s="286"/>
    </row>
    <row r="116" spans="1:16" ht="19.5" thickBot="1" x14ac:dyDescent="0.35">
      <c r="A116" s="71" t="s">
        <v>399</v>
      </c>
      <c r="B116" s="210" t="s">
        <v>346</v>
      </c>
      <c r="C116" s="207" t="s">
        <v>112</v>
      </c>
      <c r="D116" s="144">
        <v>20</v>
      </c>
      <c r="E116" s="145"/>
      <c r="F116" s="302"/>
      <c r="G116" s="253"/>
      <c r="H116" s="305"/>
      <c r="I116" s="250"/>
      <c r="J116" s="250"/>
      <c r="K116" s="250"/>
      <c r="L116" s="250"/>
      <c r="M116" s="250"/>
      <c r="N116" s="250"/>
      <c r="O116" s="250"/>
      <c r="P116" s="287"/>
    </row>
    <row r="117" spans="1:16" s="59" customFormat="1" ht="150.75" thickBot="1" x14ac:dyDescent="0.35">
      <c r="A117" s="204" t="s">
        <v>308</v>
      </c>
      <c r="B117" s="199" t="s">
        <v>303</v>
      </c>
      <c r="C117" s="66"/>
      <c r="D117" s="146"/>
      <c r="E117" s="147"/>
      <c r="F117" s="99">
        <f>H117+J117+L117+N117</f>
        <v>615787</v>
      </c>
      <c r="G117" s="148">
        <f>I117+K117+M117+O117+P117</f>
        <v>56620.040999999997</v>
      </c>
      <c r="H117" s="156">
        <v>615787</v>
      </c>
      <c r="I117" s="91">
        <f>56620041/1000</f>
        <v>56620.040999999997</v>
      </c>
      <c r="J117" s="91"/>
      <c r="K117" s="91"/>
      <c r="L117" s="91"/>
      <c r="M117" s="91"/>
      <c r="N117" s="91"/>
      <c r="O117" s="103"/>
      <c r="P117" s="88"/>
    </row>
    <row r="118" spans="1:16" s="59" customFormat="1" ht="37.5" x14ac:dyDescent="0.3">
      <c r="A118" s="187">
        <v>22</v>
      </c>
      <c r="B118" s="200" t="s">
        <v>347</v>
      </c>
      <c r="C118" s="82"/>
      <c r="D118" s="152"/>
      <c r="E118" s="153"/>
      <c r="F118" s="154">
        <f>H118+J118+L118+N118</f>
        <v>203299.53606000004</v>
      </c>
      <c r="G118" s="155">
        <f>I118+K118+M118+O118+P118</f>
        <v>0</v>
      </c>
      <c r="H118" s="85">
        <f>SUM(H119:H126)</f>
        <v>203299.53606000004</v>
      </c>
      <c r="I118" s="180"/>
      <c r="J118" s="162"/>
      <c r="K118" s="162"/>
      <c r="L118" s="163"/>
      <c r="M118" s="163"/>
      <c r="N118" s="163"/>
      <c r="O118" s="164"/>
      <c r="P118" s="178"/>
    </row>
    <row r="119" spans="1:16" s="59" customFormat="1" x14ac:dyDescent="0.3">
      <c r="A119" s="188" t="s">
        <v>312</v>
      </c>
      <c r="B119" s="201" t="s">
        <v>348</v>
      </c>
      <c r="C119" s="83" t="s">
        <v>112</v>
      </c>
      <c r="D119" s="113">
        <v>192</v>
      </c>
      <c r="E119" s="114"/>
      <c r="F119" s="104">
        <f t="shared" ref="F119:F126" si="3">H119+J119+L119+N119</f>
        <v>99489.600000000006</v>
      </c>
      <c r="G119" s="105">
        <f t="shared" ref="G119:G126" si="4">I119+K119+M119+O119+P119</f>
        <v>0</v>
      </c>
      <c r="H119" s="86">
        <v>99489.600000000006</v>
      </c>
      <c r="I119" s="181"/>
      <c r="J119" s="165"/>
      <c r="K119" s="165"/>
      <c r="L119" s="166"/>
      <c r="M119" s="166"/>
      <c r="N119" s="166"/>
      <c r="O119" s="167"/>
      <c r="P119" s="92"/>
    </row>
    <row r="120" spans="1:16" s="59" customFormat="1" x14ac:dyDescent="0.3">
      <c r="A120" s="188" t="s">
        <v>400</v>
      </c>
      <c r="B120" s="201" t="s">
        <v>349</v>
      </c>
      <c r="C120" s="83" t="s">
        <v>112</v>
      </c>
      <c r="D120" s="113">
        <v>26</v>
      </c>
      <c r="E120" s="114"/>
      <c r="F120" s="104">
        <f t="shared" si="3"/>
        <v>1647.53342</v>
      </c>
      <c r="G120" s="105">
        <f t="shared" si="4"/>
        <v>0</v>
      </c>
      <c r="H120" s="86">
        <v>1647.53342</v>
      </c>
      <c r="I120" s="181"/>
      <c r="J120" s="165"/>
      <c r="K120" s="165"/>
      <c r="L120" s="166"/>
      <c r="M120" s="166"/>
      <c r="N120" s="166"/>
      <c r="O120" s="167"/>
      <c r="P120" s="92"/>
    </row>
    <row r="121" spans="1:16" s="59" customFormat="1" x14ac:dyDescent="0.3">
      <c r="A121" s="188" t="s">
        <v>401</v>
      </c>
      <c r="B121" s="201" t="s">
        <v>350</v>
      </c>
      <c r="C121" s="83" t="s">
        <v>112</v>
      </c>
      <c r="D121" s="113">
        <v>3</v>
      </c>
      <c r="E121" s="114"/>
      <c r="F121" s="104">
        <f t="shared" si="3"/>
        <v>21670.767</v>
      </c>
      <c r="G121" s="105">
        <f t="shared" si="4"/>
        <v>0</v>
      </c>
      <c r="H121" s="86">
        <v>21670.767</v>
      </c>
      <c r="I121" s="181"/>
      <c r="J121" s="165"/>
      <c r="K121" s="165"/>
      <c r="L121" s="166"/>
      <c r="M121" s="166"/>
      <c r="N121" s="166"/>
      <c r="O121" s="167"/>
      <c r="P121" s="92"/>
    </row>
    <row r="122" spans="1:16" s="59" customFormat="1" x14ac:dyDescent="0.3">
      <c r="A122" s="188" t="s">
        <v>402</v>
      </c>
      <c r="B122" s="201" t="s">
        <v>351</v>
      </c>
      <c r="C122" s="83" t="s">
        <v>112</v>
      </c>
      <c r="D122" s="113">
        <v>1</v>
      </c>
      <c r="E122" s="114"/>
      <c r="F122" s="104">
        <f t="shared" si="3"/>
        <v>2568.6</v>
      </c>
      <c r="G122" s="105">
        <f t="shared" si="4"/>
        <v>0</v>
      </c>
      <c r="H122" s="86">
        <v>2568.6</v>
      </c>
      <c r="I122" s="181"/>
      <c r="J122" s="165"/>
      <c r="K122" s="165"/>
      <c r="L122" s="166"/>
      <c r="M122" s="166"/>
      <c r="N122" s="166"/>
      <c r="O122" s="167"/>
      <c r="P122" s="92"/>
    </row>
    <row r="123" spans="1:16" s="59" customFormat="1" x14ac:dyDescent="0.3">
      <c r="A123" s="188" t="s">
        <v>403</v>
      </c>
      <c r="B123" s="201" t="s">
        <v>352</v>
      </c>
      <c r="C123" s="83" t="s">
        <v>112</v>
      </c>
      <c r="D123" s="113">
        <v>10</v>
      </c>
      <c r="E123" s="114"/>
      <c r="F123" s="104">
        <f t="shared" si="3"/>
        <v>63727.4107</v>
      </c>
      <c r="G123" s="105">
        <f t="shared" si="4"/>
        <v>0</v>
      </c>
      <c r="H123" s="86">
        <v>63727.4107</v>
      </c>
      <c r="I123" s="181"/>
      <c r="J123" s="165"/>
      <c r="K123" s="165"/>
      <c r="L123" s="166"/>
      <c r="M123" s="166"/>
      <c r="N123" s="166"/>
      <c r="O123" s="167"/>
      <c r="P123" s="92"/>
    </row>
    <row r="124" spans="1:16" s="59" customFormat="1" x14ac:dyDescent="0.3">
      <c r="A124" s="188" t="s">
        <v>404</v>
      </c>
      <c r="B124" s="201" t="s">
        <v>353</v>
      </c>
      <c r="C124" s="83" t="s">
        <v>112</v>
      </c>
      <c r="D124" s="113">
        <v>32</v>
      </c>
      <c r="E124" s="114"/>
      <c r="F124" s="104">
        <f t="shared" si="3"/>
        <v>4182.6000000000004</v>
      </c>
      <c r="G124" s="105">
        <f t="shared" si="4"/>
        <v>0</v>
      </c>
      <c r="H124" s="86">
        <v>4182.6000000000004</v>
      </c>
      <c r="I124" s="181"/>
      <c r="J124" s="165"/>
      <c r="K124" s="165"/>
      <c r="L124" s="166"/>
      <c r="M124" s="166"/>
      <c r="N124" s="166"/>
      <c r="O124" s="167"/>
      <c r="P124" s="92"/>
    </row>
    <row r="125" spans="1:16" s="59" customFormat="1" x14ac:dyDescent="0.3">
      <c r="A125" s="188" t="s">
        <v>405</v>
      </c>
      <c r="B125" s="201" t="s">
        <v>354</v>
      </c>
      <c r="C125" s="83" t="s">
        <v>112</v>
      </c>
      <c r="D125" s="113">
        <v>6</v>
      </c>
      <c r="E125" s="114"/>
      <c r="F125" s="104">
        <f t="shared" si="3"/>
        <v>2531.7749400000002</v>
      </c>
      <c r="G125" s="105">
        <f t="shared" si="4"/>
        <v>0</v>
      </c>
      <c r="H125" s="86">
        <v>2531.7749400000002</v>
      </c>
      <c r="I125" s="181"/>
      <c r="J125" s="165"/>
      <c r="K125" s="165"/>
      <c r="L125" s="166"/>
      <c r="M125" s="166"/>
      <c r="N125" s="166"/>
      <c r="O125" s="167"/>
      <c r="P125" s="92"/>
    </row>
    <row r="126" spans="1:16" s="59" customFormat="1" ht="19.5" thickBot="1" x14ac:dyDescent="0.35">
      <c r="A126" s="189" t="s">
        <v>406</v>
      </c>
      <c r="B126" s="202" t="s">
        <v>355</v>
      </c>
      <c r="C126" s="84" t="s">
        <v>112</v>
      </c>
      <c r="D126" s="115">
        <v>19</v>
      </c>
      <c r="E126" s="116"/>
      <c r="F126" s="106">
        <f t="shared" si="3"/>
        <v>7481.25</v>
      </c>
      <c r="G126" s="107">
        <f t="shared" si="4"/>
        <v>0</v>
      </c>
      <c r="H126" s="87">
        <v>7481.25</v>
      </c>
      <c r="I126" s="182"/>
      <c r="J126" s="168"/>
      <c r="K126" s="168"/>
      <c r="L126" s="169"/>
      <c r="M126" s="169"/>
      <c r="N126" s="169"/>
      <c r="O126" s="170"/>
      <c r="P126" s="67"/>
    </row>
    <row r="127" spans="1:16" x14ac:dyDescent="0.3">
      <c r="A127" s="56"/>
      <c r="F127" s="57"/>
      <c r="G127" s="57"/>
      <c r="H127" s="58"/>
      <c r="I127" s="58"/>
      <c r="J127" s="58"/>
      <c r="K127" s="58"/>
      <c r="L127" s="58"/>
      <c r="M127" s="58"/>
      <c r="N127" s="58"/>
      <c r="O127" s="58"/>
      <c r="P127" s="58"/>
    </row>
  </sheetData>
  <mergeCells count="231">
    <mergeCell ref="F83:F116"/>
    <mergeCell ref="H83:H116"/>
    <mergeCell ref="F55:F56"/>
    <mergeCell ref="H55:H56"/>
    <mergeCell ref="J55:J56"/>
    <mergeCell ref="L55:L56"/>
    <mergeCell ref="M55:M56"/>
    <mergeCell ref="M72:M74"/>
    <mergeCell ref="F75:F77"/>
    <mergeCell ref="F78:F80"/>
    <mergeCell ref="F81:F82"/>
    <mergeCell ref="L81:L82"/>
    <mergeCell ref="L78:L80"/>
    <mergeCell ref="L75:L77"/>
    <mergeCell ref="L72:L74"/>
    <mergeCell ref="F59:F68"/>
    <mergeCell ref="H72:H74"/>
    <mergeCell ref="J72:J74"/>
    <mergeCell ref="K75:K77"/>
    <mergeCell ref="K70:K71"/>
    <mergeCell ref="H59:H68"/>
    <mergeCell ref="J59:J68"/>
    <mergeCell ref="L59:L68"/>
    <mergeCell ref="F38:F39"/>
    <mergeCell ref="F40:F42"/>
    <mergeCell ref="F43:F47"/>
    <mergeCell ref="F48:F49"/>
    <mergeCell ref="F50:F54"/>
    <mergeCell ref="F57:F58"/>
    <mergeCell ref="L57:L58"/>
    <mergeCell ref="F70:F71"/>
    <mergeCell ref="F72:F74"/>
    <mergeCell ref="K55:K56"/>
    <mergeCell ref="I72:I74"/>
    <mergeCell ref="K72:K74"/>
    <mergeCell ref="G59:G68"/>
    <mergeCell ref="I59:I68"/>
    <mergeCell ref="K59:K68"/>
    <mergeCell ref="G40:G42"/>
    <mergeCell ref="I38:I39"/>
    <mergeCell ref="G38:G39"/>
    <mergeCell ref="K38:K39"/>
    <mergeCell ref="P21:P25"/>
    <mergeCell ref="G34:G37"/>
    <mergeCell ref="G30:G33"/>
    <mergeCell ref="G28:G29"/>
    <mergeCell ref="I28:I29"/>
    <mergeCell ref="G26:G27"/>
    <mergeCell ref="I26:I27"/>
    <mergeCell ref="H11:P11"/>
    <mergeCell ref="F18:F20"/>
    <mergeCell ref="F21:F25"/>
    <mergeCell ref="F26:F27"/>
    <mergeCell ref="F28:F29"/>
    <mergeCell ref="F30:F33"/>
    <mergeCell ref="F34:F37"/>
    <mergeCell ref="H30:H33"/>
    <mergeCell ref="J30:J33"/>
    <mergeCell ref="M30:M33"/>
    <mergeCell ref="P30:P33"/>
    <mergeCell ref="H28:H29"/>
    <mergeCell ref="J28:J29"/>
    <mergeCell ref="M28:M29"/>
    <mergeCell ref="P28:P29"/>
    <mergeCell ref="H26:H27"/>
    <mergeCell ref="J26:J27"/>
    <mergeCell ref="P26:P27"/>
    <mergeCell ref="P40:P42"/>
    <mergeCell ref="H48:H49"/>
    <mergeCell ref="J48:J49"/>
    <mergeCell ref="M48:M49"/>
    <mergeCell ref="P48:P49"/>
    <mergeCell ref="H50:H54"/>
    <mergeCell ref="J50:J54"/>
    <mergeCell ref="M50:M54"/>
    <mergeCell ref="P50:P54"/>
    <mergeCell ref="L50:L54"/>
    <mergeCell ref="L48:L49"/>
    <mergeCell ref="P38:P39"/>
    <mergeCell ref="L43:L47"/>
    <mergeCell ref="L40:L42"/>
    <mergeCell ref="L38:L39"/>
    <mergeCell ref="K43:K47"/>
    <mergeCell ref="N43:N47"/>
    <mergeCell ref="O43:O47"/>
    <mergeCell ref="I40:I42"/>
    <mergeCell ref="K40:K42"/>
    <mergeCell ref="N40:N42"/>
    <mergeCell ref="O40:O42"/>
    <mergeCell ref="N38:N39"/>
    <mergeCell ref="P18:P20"/>
    <mergeCell ref="H43:H47"/>
    <mergeCell ref="J43:J47"/>
    <mergeCell ref="M43:M47"/>
    <mergeCell ref="P43:P47"/>
    <mergeCell ref="H75:H77"/>
    <mergeCell ref="J75:J77"/>
    <mergeCell ref="M75:M77"/>
    <mergeCell ref="P75:P77"/>
    <mergeCell ref="L70:L71"/>
    <mergeCell ref="L26:L27"/>
    <mergeCell ref="L21:L25"/>
    <mergeCell ref="L18:L20"/>
    <mergeCell ref="P72:P74"/>
    <mergeCell ref="H70:H71"/>
    <mergeCell ref="J70:J71"/>
    <mergeCell ref="M70:M71"/>
    <mergeCell ref="P70:P71"/>
    <mergeCell ref="M38:M39"/>
    <mergeCell ref="H34:H37"/>
    <mergeCell ref="J34:J37"/>
    <mergeCell ref="M34:M37"/>
    <mergeCell ref="P34:P37"/>
    <mergeCell ref="H38:H39"/>
    <mergeCell ref="P55:P56"/>
    <mergeCell ref="M59:M68"/>
    <mergeCell ref="G55:G56"/>
    <mergeCell ref="I55:I56"/>
    <mergeCell ref="G43:G47"/>
    <mergeCell ref="I83:I116"/>
    <mergeCell ref="I75:I77"/>
    <mergeCell ref="G70:G71"/>
    <mergeCell ref="I70:I71"/>
    <mergeCell ref="I43:I47"/>
    <mergeCell ref="H81:H82"/>
    <mergeCell ref="J81:J82"/>
    <mergeCell ref="M81:M82"/>
    <mergeCell ref="P81:P82"/>
    <mergeCell ref="J83:J116"/>
    <mergeCell ref="K83:K116"/>
    <mergeCell ref="H78:H80"/>
    <mergeCell ref="J78:J80"/>
    <mergeCell ref="M78:M80"/>
    <mergeCell ref="P78:P80"/>
    <mergeCell ref="P83:P116"/>
    <mergeCell ref="I81:I82"/>
    <mergeCell ref="K81:K82"/>
    <mergeCell ref="N81:N82"/>
    <mergeCell ref="D11:E12"/>
    <mergeCell ref="A10:P10"/>
    <mergeCell ref="B11:B13"/>
    <mergeCell ref="A11:A13"/>
    <mergeCell ref="C11:C13"/>
    <mergeCell ref="F11:G12"/>
    <mergeCell ref="H12:I12"/>
    <mergeCell ref="J12:K12"/>
    <mergeCell ref="L12:M12"/>
    <mergeCell ref="N12:O12"/>
    <mergeCell ref="N72:N74"/>
    <mergeCell ref="O72:O74"/>
    <mergeCell ref="G75:G77"/>
    <mergeCell ref="G72:G74"/>
    <mergeCell ref="M83:M116"/>
    <mergeCell ref="N83:N116"/>
    <mergeCell ref="O83:O116"/>
    <mergeCell ref="N70:N71"/>
    <mergeCell ref="O70:O71"/>
    <mergeCell ref="O81:O82"/>
    <mergeCell ref="I78:I80"/>
    <mergeCell ref="K78:K80"/>
    <mergeCell ref="N78:N80"/>
    <mergeCell ref="O78:O80"/>
    <mergeCell ref="L83:L116"/>
    <mergeCell ref="N75:N77"/>
    <mergeCell ref="O75:O77"/>
    <mergeCell ref="G83:G116"/>
    <mergeCell ref="G81:G82"/>
    <mergeCell ref="G78:G80"/>
    <mergeCell ref="N59:N68"/>
    <mergeCell ref="O59:O68"/>
    <mergeCell ref="P59:P68"/>
    <mergeCell ref="G57:G58"/>
    <mergeCell ref="I57:I58"/>
    <mergeCell ref="K57:K58"/>
    <mergeCell ref="N57:N58"/>
    <mergeCell ref="O57:O58"/>
    <mergeCell ref="M57:M58"/>
    <mergeCell ref="P57:P58"/>
    <mergeCell ref="H57:H58"/>
    <mergeCell ref="J57:J58"/>
    <mergeCell ref="N55:N56"/>
    <mergeCell ref="O55:O56"/>
    <mergeCell ref="G50:G54"/>
    <mergeCell ref="I50:I54"/>
    <mergeCell ref="K50:K54"/>
    <mergeCell ref="N50:N54"/>
    <mergeCell ref="O50:O54"/>
    <mergeCell ref="G48:G49"/>
    <mergeCell ref="I48:I49"/>
    <mergeCell ref="K48:K49"/>
    <mergeCell ref="N48:N49"/>
    <mergeCell ref="O48:O49"/>
    <mergeCell ref="O38:O39"/>
    <mergeCell ref="J38:J39"/>
    <mergeCell ref="H40:H42"/>
    <mergeCell ref="J40:J42"/>
    <mergeCell ref="M40:M42"/>
    <mergeCell ref="K28:K29"/>
    <mergeCell ref="N28:N29"/>
    <mergeCell ref="O28:O29"/>
    <mergeCell ref="O30:O33"/>
    <mergeCell ref="N30:N33"/>
    <mergeCell ref="K30:K33"/>
    <mergeCell ref="I30:I33"/>
    <mergeCell ref="I34:I37"/>
    <mergeCell ref="K34:K37"/>
    <mergeCell ref="N34:N37"/>
    <mergeCell ref="O34:O37"/>
    <mergeCell ref="L34:L37"/>
    <mergeCell ref="L30:L33"/>
    <mergeCell ref="L28:L29"/>
    <mergeCell ref="K26:K27"/>
    <mergeCell ref="N26:N27"/>
    <mergeCell ref="O26:O27"/>
    <mergeCell ref="G21:G25"/>
    <mergeCell ref="I21:I25"/>
    <mergeCell ref="K21:K25"/>
    <mergeCell ref="N21:N25"/>
    <mergeCell ref="O21:O25"/>
    <mergeCell ref="G18:G20"/>
    <mergeCell ref="I18:I20"/>
    <mergeCell ref="K18:K20"/>
    <mergeCell ref="N18:N20"/>
    <mergeCell ref="O18:O20"/>
    <mergeCell ref="H18:H20"/>
    <mergeCell ref="J18:J20"/>
    <mergeCell ref="M18:M20"/>
    <mergeCell ref="H21:H25"/>
    <mergeCell ref="J21:J25"/>
    <mergeCell ref="M21:M25"/>
    <mergeCell ref="M26:M27"/>
  </mergeCells>
  <pageMargins left="0.23622047244094491" right="0.23622047244094491" top="0.74803149606299213" bottom="0.35433070866141736" header="0.31496062992125984" footer="0.31496062992125984"/>
  <pageSetup paperSize="9" scale="4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12</vt:lpstr>
      <vt:lpstr>на сайт АЖК</vt:lpstr>
      <vt:lpstr>'на сайт АЖК'!Заголовки_для_печати</vt:lpstr>
      <vt:lpstr>'Форма 12'!Заголовки_для_печати</vt:lpstr>
      <vt:lpstr>'на сайт АЖК'!Область_печати</vt:lpstr>
      <vt:lpstr>'Форма 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 Бахтолловна</cp:lastModifiedBy>
  <cp:lastPrinted>2023-05-18T10:25:43Z</cp:lastPrinted>
  <dcterms:created xsi:type="dcterms:W3CDTF">2019-10-29T01:57:16Z</dcterms:created>
  <dcterms:modified xsi:type="dcterms:W3CDTF">2023-05-18T10:49:41Z</dcterms:modified>
</cp:coreProperties>
</file>