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se\УИ\Исполнение ИП (СМИ) за 2023г\О ходе исп ИП за 2кв.2023 года\"/>
    </mc:Choice>
  </mc:AlternateContent>
  <bookViews>
    <workbookView xWindow="0" yWindow="0" windowWidth="28800" windowHeight="12435" firstSheet="1" activeTab="1"/>
  </bookViews>
  <sheets>
    <sheet name="Форма 12" sheetId="1" state="hidden" r:id="rId1"/>
    <sheet name="на сайт АЖК" sheetId="2" r:id="rId2"/>
  </sheets>
  <definedNames>
    <definedName name="_xlnm.Print_Titles" localSheetId="1">'на сайт АЖК'!$11:$12</definedName>
    <definedName name="_xlnm.Print_Titles" localSheetId="0">'Форма 12'!$11:$13</definedName>
    <definedName name="_xlnm.Print_Area" localSheetId="1">'на сайт АЖК'!$A$1:$Q$171</definedName>
    <definedName name="_xlnm.Print_Area" localSheetId="0">'Форма 12'!$A$1:$I$329</definedName>
  </definedNames>
  <calcPr calcId="152511"/>
</workbook>
</file>

<file path=xl/calcChain.xml><?xml version="1.0" encoding="utf-8"?>
<calcChain xmlns="http://schemas.openxmlformats.org/spreadsheetml/2006/main">
  <c r="I19" i="2" l="1"/>
  <c r="J19" i="2"/>
  <c r="K19" i="2"/>
  <c r="L19" i="2"/>
  <c r="M19" i="2"/>
  <c r="N19" i="2"/>
  <c r="O19" i="2"/>
  <c r="P19" i="2"/>
  <c r="H19" i="2"/>
  <c r="I78" i="2"/>
  <c r="J78" i="2"/>
  <c r="K78" i="2"/>
  <c r="L78" i="2"/>
  <c r="M78" i="2"/>
  <c r="N78" i="2"/>
  <c r="O78" i="2"/>
  <c r="P78" i="2"/>
  <c r="G150" i="2" l="1"/>
  <c r="G147" i="2"/>
  <c r="I163" i="2"/>
  <c r="J163" i="2"/>
  <c r="K163" i="2"/>
  <c r="L163" i="2"/>
  <c r="M163" i="2"/>
  <c r="N163" i="2"/>
  <c r="O163" i="2"/>
  <c r="P163" i="2"/>
  <c r="H163" i="2"/>
  <c r="I160" i="2"/>
  <c r="J160" i="2"/>
  <c r="K160" i="2"/>
  <c r="L160" i="2"/>
  <c r="M160" i="2"/>
  <c r="N160" i="2"/>
  <c r="O160" i="2"/>
  <c r="P160" i="2"/>
  <c r="H160" i="2"/>
  <c r="I149" i="2"/>
  <c r="I144" i="2"/>
  <c r="J144" i="2"/>
  <c r="K144" i="2"/>
  <c r="L144" i="2"/>
  <c r="M144" i="2"/>
  <c r="N144" i="2"/>
  <c r="O144" i="2"/>
  <c r="P144" i="2"/>
  <c r="G144" i="2" s="1"/>
  <c r="H144" i="2"/>
  <c r="I138" i="2"/>
  <c r="J138" i="2"/>
  <c r="K138" i="2"/>
  <c r="K137" i="2" s="1"/>
  <c r="L138" i="2"/>
  <c r="M138" i="2"/>
  <c r="N138" i="2"/>
  <c r="O138" i="2"/>
  <c r="P138" i="2"/>
  <c r="H138" i="2"/>
  <c r="F145" i="2"/>
  <c r="J149" i="2"/>
  <c r="K149" i="2"/>
  <c r="K148" i="2" s="1"/>
  <c r="L149" i="2"/>
  <c r="M149" i="2"/>
  <c r="N149" i="2"/>
  <c r="O149" i="2"/>
  <c r="O148" i="2" s="1"/>
  <c r="P149" i="2"/>
  <c r="H149" i="2"/>
  <c r="F162" i="2"/>
  <c r="F165" i="2"/>
  <c r="F166" i="2"/>
  <c r="F167" i="2"/>
  <c r="F168" i="2"/>
  <c r="F169" i="2"/>
  <c r="F164" i="2"/>
  <c r="F161" i="2"/>
  <c r="F153" i="2"/>
  <c r="F151" i="2"/>
  <c r="F155" i="2"/>
  <c r="F156" i="2"/>
  <c r="F157" i="2"/>
  <c r="F158" i="2"/>
  <c r="F159" i="2"/>
  <c r="F150" i="2"/>
  <c r="G140" i="2"/>
  <c r="G141" i="2"/>
  <c r="G142" i="2"/>
  <c r="G143" i="2"/>
  <c r="G145" i="2"/>
  <c r="G146" i="2"/>
  <c r="G139" i="2"/>
  <c r="F140" i="2"/>
  <c r="F141" i="2"/>
  <c r="F142" i="2"/>
  <c r="F143" i="2"/>
  <c r="F146" i="2"/>
  <c r="F147" i="2"/>
  <c r="F139" i="2"/>
  <c r="F134" i="2"/>
  <c r="P137" i="2" l="1"/>
  <c r="L137" i="2"/>
  <c r="N137" i="2"/>
  <c r="F144" i="2"/>
  <c r="I148" i="2"/>
  <c r="N148" i="2"/>
  <c r="N18" i="2" s="1"/>
  <c r="J148" i="2"/>
  <c r="O137" i="2"/>
  <c r="H137" i="2"/>
  <c r="H148" i="2"/>
  <c r="H18" i="2" s="1"/>
  <c r="M148" i="2"/>
  <c r="G138" i="2"/>
  <c r="P148" i="2"/>
  <c r="G148" i="2" s="1"/>
  <c r="F138" i="2"/>
  <c r="M137" i="2"/>
  <c r="M18" i="2" s="1"/>
  <c r="I137" i="2"/>
  <c r="L18" i="2"/>
  <c r="O18" i="2"/>
  <c r="J137" i="2"/>
  <c r="J18" i="2" s="1"/>
  <c r="F149" i="2"/>
  <c r="F160" i="2"/>
  <c r="L148" i="2"/>
  <c r="G137" i="2"/>
  <c r="K18" i="2"/>
  <c r="F163" i="2"/>
  <c r="F148" i="2" l="1"/>
  <c r="I18" i="2"/>
  <c r="P18" i="2"/>
  <c r="G18" i="2"/>
  <c r="F137" i="2"/>
  <c r="F18" i="2"/>
  <c r="G35" i="2"/>
  <c r="F35" i="2"/>
  <c r="G127" i="2" l="1"/>
  <c r="G126" i="2"/>
  <c r="F126" i="2"/>
  <c r="G92" i="2"/>
  <c r="F92" i="2"/>
  <c r="G90" i="2"/>
  <c r="F90" i="2"/>
  <c r="G87" i="2"/>
  <c r="F87" i="2"/>
  <c r="G84" i="2"/>
  <c r="F84" i="2"/>
  <c r="G81" i="2"/>
  <c r="F81" i="2"/>
  <c r="G79" i="2"/>
  <c r="F79" i="2"/>
  <c r="H78" i="2"/>
  <c r="G68" i="2"/>
  <c r="F68" i="2"/>
  <c r="G66" i="2"/>
  <c r="F66" i="2"/>
  <c r="G64" i="2"/>
  <c r="F64" i="2"/>
  <c r="G59" i="2"/>
  <c r="F59" i="2"/>
  <c r="G57" i="2"/>
  <c r="F57" i="2"/>
  <c r="G52" i="2"/>
  <c r="F52" i="2"/>
  <c r="G49" i="2"/>
  <c r="F49" i="2"/>
  <c r="G47" i="2"/>
  <c r="F47" i="2"/>
  <c r="G43" i="2"/>
  <c r="F43" i="2"/>
  <c r="G39" i="2"/>
  <c r="F39" i="2"/>
  <c r="G32" i="2"/>
  <c r="F32" i="2"/>
  <c r="G28" i="2"/>
  <c r="F28" i="2"/>
  <c r="G23" i="2"/>
  <c r="F23" i="2"/>
  <c r="G20" i="2"/>
  <c r="F20" i="2"/>
  <c r="G128" i="2"/>
  <c r="G129" i="2"/>
  <c r="G130" i="2"/>
  <c r="G131" i="2"/>
  <c r="G132" i="2"/>
  <c r="G133" i="2"/>
  <c r="G134" i="2"/>
  <c r="G135" i="2"/>
  <c r="F128" i="2"/>
  <c r="F129" i="2"/>
  <c r="F130" i="2"/>
  <c r="F131" i="2"/>
  <c r="F132" i="2"/>
  <c r="F133" i="2"/>
  <c r="F135" i="2"/>
  <c r="F78" i="2" l="1"/>
  <c r="G78" i="2"/>
  <c r="P17" i="2"/>
  <c r="P16" i="2"/>
  <c r="O17" i="2"/>
  <c r="O16" i="2"/>
  <c r="N17" i="2"/>
  <c r="N16" i="2"/>
  <c r="M17" i="2"/>
  <c r="M16" i="2"/>
  <c r="L17" i="2"/>
  <c r="L16" i="2"/>
  <c r="K17" i="2"/>
  <c r="K16" i="2"/>
  <c r="J17" i="2"/>
  <c r="J16" i="2"/>
  <c r="I16" i="2"/>
  <c r="I17" i="2"/>
  <c r="G19" i="2"/>
  <c r="G17" i="2" l="1"/>
  <c r="G16" i="2"/>
  <c r="H127" i="2"/>
  <c r="F127" i="2" l="1"/>
  <c r="H16" i="2"/>
  <c r="F16" i="2" s="1"/>
  <c r="H17" i="2"/>
  <c r="F17" i="2" s="1"/>
  <c r="F19" i="2"/>
  <c r="D57" i="2" l="1"/>
  <c r="D66" i="2" l="1"/>
  <c r="E302" i="1" l="1"/>
  <c r="E314" i="1"/>
  <c r="E257" i="1"/>
  <c r="E276" i="1"/>
  <c r="E191" i="1"/>
  <c r="E190" i="1"/>
  <c r="E189" i="1"/>
  <c r="E220" i="1"/>
  <c r="E154" i="1"/>
  <c r="E136" i="1"/>
  <c r="E137" i="1"/>
  <c r="J62" i="1" l="1"/>
  <c r="D312" i="1"/>
  <c r="D201" i="1"/>
  <c r="D141" i="1"/>
  <c r="E167" i="1" l="1"/>
  <c r="E169" i="1"/>
  <c r="E170" i="1"/>
  <c r="E171" i="1"/>
  <c r="G283" i="1" l="1"/>
  <c r="H283" i="1"/>
  <c r="I283" i="1"/>
  <c r="F283" i="1"/>
  <c r="G304" i="1"/>
  <c r="H304" i="1"/>
  <c r="H282" i="1" s="1"/>
  <c r="I304" i="1"/>
  <c r="F304" i="1"/>
  <c r="G259" i="1"/>
  <c r="H259" i="1"/>
  <c r="I259" i="1"/>
  <c r="F259" i="1"/>
  <c r="G227" i="1"/>
  <c r="G226" i="1" s="1"/>
  <c r="H227" i="1"/>
  <c r="H226" i="1" s="1"/>
  <c r="I227" i="1"/>
  <c r="F227" i="1"/>
  <c r="F226" i="1" s="1"/>
  <c r="F193" i="1"/>
  <c r="G161" i="1"/>
  <c r="H161" i="1"/>
  <c r="I161" i="1"/>
  <c r="F161" i="1"/>
  <c r="G138" i="1"/>
  <c r="H138" i="1"/>
  <c r="I138" i="1"/>
  <c r="F138" i="1"/>
  <c r="G89" i="1"/>
  <c r="H89" i="1"/>
  <c r="H88" i="1" s="1"/>
  <c r="I89" i="1"/>
  <c r="G66" i="1"/>
  <c r="H66" i="1"/>
  <c r="I66" i="1"/>
  <c r="F66" i="1"/>
  <c r="G16" i="1"/>
  <c r="H16" i="1"/>
  <c r="I16" i="1"/>
  <c r="I15" i="1" s="1"/>
  <c r="F16" i="1"/>
  <c r="F15" i="1" s="1"/>
  <c r="I88" i="1" l="1"/>
  <c r="I226" i="1"/>
  <c r="H15" i="1"/>
  <c r="G88" i="1"/>
  <c r="G15" i="1"/>
  <c r="F160" i="1"/>
  <c r="E66" i="1"/>
  <c r="E259" i="1"/>
  <c r="E304" i="1"/>
  <c r="F282" i="1"/>
  <c r="I282" i="1"/>
  <c r="G282" i="1"/>
  <c r="G221" i="1"/>
  <c r="G193" i="1" s="1"/>
  <c r="G160" i="1" s="1"/>
  <c r="H221" i="1"/>
  <c r="I221" i="1"/>
  <c r="I193" i="1" s="1"/>
  <c r="I160" i="1" s="1"/>
  <c r="E161" i="1"/>
  <c r="F89" i="1"/>
  <c r="F88" i="1" s="1"/>
  <c r="E138" i="1"/>
  <c r="E17" i="1"/>
  <c r="E20" i="1"/>
  <c r="E25" i="1"/>
  <c r="E26" i="1"/>
  <c r="E27" i="1"/>
  <c r="E28" i="1"/>
  <c r="E29" i="1"/>
  <c r="E30" i="1"/>
  <c r="E31" i="1"/>
  <c r="E32" i="1"/>
  <c r="E33" i="1"/>
  <c r="E37" i="1"/>
  <c r="E40" i="1"/>
  <c r="E41" i="1"/>
  <c r="E45" i="1"/>
  <c r="E46" i="1"/>
  <c r="E47" i="1"/>
  <c r="E48" i="1"/>
  <c r="E49" i="1"/>
  <c r="E52" i="1"/>
  <c r="E53" i="1"/>
  <c r="E54" i="1"/>
  <c r="E57" i="1"/>
  <c r="E58" i="1"/>
  <c r="E62" i="1"/>
  <c r="E63" i="1"/>
  <c r="E64" i="1"/>
  <c r="E67" i="1"/>
  <c r="E68" i="1"/>
  <c r="E69" i="1"/>
  <c r="E70" i="1"/>
  <c r="E71" i="1"/>
  <c r="E72" i="1"/>
  <c r="E74" i="1"/>
  <c r="E75" i="1"/>
  <c r="E80" i="1"/>
  <c r="E83" i="1"/>
  <c r="E65" i="1"/>
  <c r="E84" i="1"/>
  <c r="E85" i="1"/>
  <c r="E86" i="1"/>
  <c r="E90" i="1"/>
  <c r="E93" i="1"/>
  <c r="E98" i="1"/>
  <c r="E103" i="1"/>
  <c r="E104" i="1"/>
  <c r="E105" i="1"/>
  <c r="E106" i="1"/>
  <c r="E107" i="1"/>
  <c r="E111" i="1"/>
  <c r="E115" i="1"/>
  <c r="E119" i="1"/>
  <c r="E122" i="1"/>
  <c r="E125" i="1"/>
  <c r="E128" i="1"/>
  <c r="E131" i="1"/>
  <c r="E134" i="1"/>
  <c r="E135" i="1"/>
  <c r="E139" i="1"/>
  <c r="E140" i="1"/>
  <c r="E141" i="1"/>
  <c r="E142" i="1"/>
  <c r="E143" i="1"/>
  <c r="E144" i="1"/>
  <c r="E145" i="1"/>
  <c r="E146" i="1"/>
  <c r="E150" i="1"/>
  <c r="E155" i="1"/>
  <c r="E156" i="1"/>
  <c r="E157" i="1"/>
  <c r="E158" i="1"/>
  <c r="E162" i="1"/>
  <c r="E172" i="1"/>
  <c r="E173" i="1"/>
  <c r="E177" i="1"/>
  <c r="E181" i="1"/>
  <c r="E184" i="1"/>
  <c r="E187" i="1"/>
  <c r="E188" i="1"/>
  <c r="E192" i="1"/>
  <c r="E194" i="1"/>
  <c r="E195" i="1"/>
  <c r="E199" i="1"/>
  <c r="E200" i="1"/>
  <c r="E201" i="1"/>
  <c r="E202" i="1"/>
  <c r="E203" i="1"/>
  <c r="E204" i="1"/>
  <c r="E208" i="1"/>
  <c r="E209" i="1"/>
  <c r="E212" i="1"/>
  <c r="E216" i="1"/>
  <c r="E222" i="1"/>
  <c r="E224" i="1"/>
  <c r="E227" i="1"/>
  <c r="E228" i="1"/>
  <c r="E233" i="1"/>
  <c r="E234" i="1"/>
  <c r="E236" i="1"/>
  <c r="E237" i="1"/>
  <c r="E238" i="1"/>
  <c r="E239" i="1"/>
  <c r="E240" i="1"/>
  <c r="E244" i="1"/>
  <c r="E247" i="1"/>
  <c r="E251" i="1"/>
  <c r="E254" i="1"/>
  <c r="E258" i="1"/>
  <c r="E260" i="1"/>
  <c r="E261" i="1"/>
  <c r="E262" i="1"/>
  <c r="E265" i="1"/>
  <c r="E266" i="1"/>
  <c r="E267" i="1"/>
  <c r="E268" i="1"/>
  <c r="E269" i="1"/>
  <c r="E272" i="1"/>
  <c r="E277" i="1"/>
  <c r="E278" i="1"/>
  <c r="E279" i="1"/>
  <c r="E280" i="1"/>
  <c r="E284" i="1"/>
  <c r="E286" i="1"/>
  <c r="E287" i="1"/>
  <c r="E288" i="1"/>
  <c r="E289" i="1"/>
  <c r="E291" i="1"/>
  <c r="E295" i="1"/>
  <c r="E298" i="1"/>
  <c r="E303" i="1"/>
  <c r="E305" i="1"/>
  <c r="E306" i="1"/>
  <c r="E307" i="1"/>
  <c r="E310" i="1"/>
  <c r="E311" i="1"/>
  <c r="E312" i="1"/>
  <c r="E313" i="1"/>
  <c r="E315" i="1"/>
  <c r="E316" i="1"/>
  <c r="E317" i="1"/>
  <c r="E318" i="1"/>
  <c r="E282" i="1" l="1"/>
  <c r="E283" i="1"/>
  <c r="E221" i="1"/>
  <c r="H193" i="1"/>
  <c r="H160" i="1" s="1"/>
  <c r="E160" i="1" s="1"/>
  <c r="E226" i="1"/>
  <c r="E88" i="1"/>
  <c r="E89" i="1"/>
  <c r="E193" i="1" l="1"/>
  <c r="E15" i="1"/>
  <c r="E16" i="1"/>
  <c r="E223" i="1" l="1"/>
</calcChain>
</file>

<file path=xl/sharedStrings.xml><?xml version="1.0" encoding="utf-8"?>
<sst xmlns="http://schemas.openxmlformats.org/spreadsheetml/2006/main" count="1245" uniqueCount="501">
  <si>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</si>
  <si>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</si>
  <si>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</si>
  <si>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</si>
  <si>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№п/п</t>
  </si>
  <si>
    <t>Наименование мероприятий инвестиционной программы</t>
  </si>
  <si>
    <t>Единица измерений</t>
  </si>
  <si>
    <t>Количество</t>
  </si>
  <si>
    <t>Сумма инвестиций, тыс.тенге (без НДС)</t>
  </si>
  <si>
    <t>Источник финансирования, тыс.тенге</t>
  </si>
  <si>
    <t>собственные</t>
  </si>
  <si>
    <t>заемные</t>
  </si>
  <si>
    <t>Бюджетные средства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</si>
  <si>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</si>
  <si>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</si>
  <si>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</si>
  <si>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</si>
  <si>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</si>
  <si>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РП и ТП в зоне ПС 3А (168А) и ПС 6А (1 этап)</t>
  </si>
  <si>
    <t>Реконструкция РП и ТП в зоне ПС 3А (168А) и ПС 6А (2 этап)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</si>
  <si>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</si>
  <si>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</si>
  <si>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Капитализированные проценты</t>
  </si>
  <si>
    <t xml:space="preserve">Начальник Управления перспективного развития </t>
  </si>
  <si>
    <t>Жакупбеков Н.Е.</t>
  </si>
  <si>
    <t>Председатель Правления</t>
  </si>
  <si>
    <t>Умбетов М.А.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</si>
  <si>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</si>
  <si>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</si>
  <si>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</si>
  <si>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И.о. Заместителя Председателя Правления 
по корпоративному развитию и строительству</t>
  </si>
  <si>
    <t>Ибраимханов Д.Е.</t>
  </si>
  <si>
    <t>Приложение 1
к Правилам формирования тарифов</t>
  </si>
  <si>
    <t>форма 12</t>
  </si>
  <si>
    <t>Инвестиционная программа  субъекта естественной монополии</t>
  </si>
  <si>
    <t>Период Инвестиционной программы 2021-2025 годы</t>
  </si>
  <si>
    <t>ВСЕГО на 2021 год</t>
  </si>
  <si>
    <t>Реконструкция  ПС 110/10кВ №119А "Новозападная"</t>
  </si>
  <si>
    <t xml:space="preserve"> Второй этап работ на ПС №170А «Жас Канат» ("Турскиб")</t>
  </si>
  <si>
    <t>Реконструкция ПС 220/110/10кВ №7 АХБК</t>
  </si>
  <si>
    <t>Реконструкции ПС с заменой ОД КЗ 35-110кВ на элегазовые выключатели</t>
  </si>
  <si>
    <t>Реконструкции ПС с заменой масляных выключателей на вакуумные реклоузеры и элегазовые выключатели</t>
  </si>
  <si>
    <t>Реконструкции ПС с заменой выключателей ВМ и ВМГ на вакуумные выключатели (ретрофит)</t>
  </si>
  <si>
    <t>Разработка ПСД Строительство Захода-выхода ВЛ-110кВ №103А/104А на ПС "Коян-Коз"с реконструкцией и заменой проводов на композитный с заменой  опор</t>
  </si>
  <si>
    <t>Реконструкция КЛ-35 кВ от ПС№65А"Ремстройтехника" до опоры №2 ПС 36А "Мраморный завод"</t>
  </si>
  <si>
    <t>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</si>
  <si>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</si>
  <si>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</si>
  <si>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Прокладка КЛ-10 кВ "ПС-151А - ТП-1203</t>
  </si>
  <si>
    <t>Строительство 2 КЛ-10 кВ от разных секций ПС-119А на РП-183 с установкой в/в ячейки на ПС-119А и РП-183</t>
  </si>
  <si>
    <t>Перевод нагрузки с ф.9 ПС-127 на проектируемый РП со строительством 2 КЛ-10 кВ от ПС-171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</si>
  <si>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</si>
  <si>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</si>
  <si>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Перевод электрических сетей 6 кВ РП-42 на повышенное напряжение 10 кВ. Замена существующих КЛ</t>
  </si>
  <si>
    <t>Прокладка 2КЛ-10 кВ путем врезки в существующий КЛ-6 кВ «ф.36-1А – РП-41» до ТП-2391</t>
  </si>
  <si>
    <t>Перевод электрических сетей 6 кВ РП-48, РП-49 и ТП-001 на повышенное напряжение 10 кВ. Замена оборудования и прокладка новых КЛ-10 кВ</t>
  </si>
  <si>
    <t xml:space="preserve">Трансформаторы реконструируемых РП и ТП в зоне ПС 3А (168А) и ПС 6А </t>
  </si>
  <si>
    <t>Перевод части нагрузок с существующей ПС №4 на вновь построенную ПС110/10-10КВ "Алатау"</t>
  </si>
  <si>
    <t>Разработка ПСД Реконструкция ПС-220кВ №140А «Западная» с заменой автотрансформаторов</t>
  </si>
  <si>
    <t xml:space="preserve">Разработка ПСД Перевод нагрузки с существующей ПС 35/10 кВ «Кок-Озек» на вновь посторенную ПС 110/10 кВ «Кок-Озек» 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</si>
  <si>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</si>
  <si>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</si>
  <si>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 xml:space="preserve">Разработка ПСД "Перевод отрезка ВЛ-220кВ №2063/2073 в КЛ-220кВ от опоры №35 до ПС №160А "Ерменсай"  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</si>
  <si>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</si>
  <si>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</si>
  <si>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</si>
  <si>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 xml:space="preserve"> Перевод нагрузки с существующей ПС 35/10 кВ «Кок-Озек» на вновь посторенную ПС 110/10 кВ «Кок-Озек»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</si>
  <si>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</si>
  <si>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</si>
  <si>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Приобретение основных средств и НМА</t>
  </si>
  <si>
    <t>Инвестиционная программа на 2021 год</t>
  </si>
  <si>
    <t>Инвестиционная программа на 2022 год</t>
  </si>
  <si>
    <t>ВСЕГО на 2022 год</t>
  </si>
  <si>
    <t>Реконструкция ПС 110 кВ №46А "Шоссейная" с заменой трансформаторов на 2х63МВА с КРУН-10кВ</t>
  </si>
  <si>
    <t xml:space="preserve"> Строительство Захода-выхода ВЛ-110кВ №103А/104А на ПС "Коян-Коз"с реконструкцией и заменой проводов на композитный</t>
  </si>
  <si>
    <t>Реконструкция ПС-220кВ №140А «Западная» с заменой автотрансформаторов</t>
  </si>
  <si>
    <t>по Алматинской области</t>
  </si>
  <si>
    <t>"Перевод отрезка ВЛ-220кВ №2063/2073 от ПС №147А "Таугуль" до опоры №9 в КЛ-220кВ"</t>
  </si>
  <si>
    <t xml:space="preserve"> "Перевод отрезка ВЛ-220кВ №2063/2073 в КЛ-220кВ от опоры №35 до ПС №160А "Ерменсай"  </t>
  </si>
  <si>
    <t>Инвестиционная программа на 2023 год</t>
  </si>
  <si>
    <t>ВСЕГО на 2023 год</t>
  </si>
  <si>
    <t>Пусконаладочные работы на Реконструкция ПС-220/110/10кВ №7 АХБК</t>
  </si>
  <si>
    <t>Инвестиционная программа на 2024 год</t>
  </si>
  <si>
    <t>ВСЕГО на 2024 год</t>
  </si>
  <si>
    <t>Строительство ПС 110/10кВ "Шамалган"(Ушконыр)</t>
  </si>
  <si>
    <t>Разработка ПСД Реконструкция ВЛ-110кВ №137А ПС-110кВ №115А "Куртинская"- ПС-110кВ №114А "Междуреченская"</t>
  </si>
  <si>
    <t>Разработка ПСД Реконструкция ВЛ-110 кВ №138А, №129А,</t>
  </si>
  <si>
    <t>Разработка ПСД Реконструкция ВЛ-220 кВ №2113, №2433</t>
  </si>
  <si>
    <t>Инвестиционная программа на 2025 год</t>
  </si>
  <si>
    <t>ВСЕГО на 2025 год</t>
  </si>
  <si>
    <t xml:space="preserve"> Реконструкция ВЛ-110кВ №137А ПС-110кВ №115А "Куртинская"- ПС-110кВ №114А "Междуреченская"</t>
  </si>
  <si>
    <t>Реконструкция ВЛ-110 кВ №138А, №129А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</si>
  <si>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</si>
  <si>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</si>
  <si>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Разработка ПСД 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</si>
  <si>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Строительство двух ЛЭП-110 кВ ПС 220/110/10 кВ «Каскелен» - ПС 110/35/10 кВ № 94А «Северный Каскелен», с отпайкой к  ПС 110/10 кВ № 27А «Каскелен»</t>
  </si>
  <si>
    <t>Модернизация систем безопасности зданий и прилегающих к ним территорий (Манаса 24Б, Розыбакиева,6)</t>
  </si>
  <si>
    <t>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</si>
  <si>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</si>
  <si>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Разработка ПСД по реконструкции и мордернизации ЛЭП-6-10-0,4кВ в зоне Алматинской области</t>
  </si>
  <si>
    <t>Разработка ПСД по оптимизации протяженных сетей 6-10кВ с установкой в сеть "умных" выключателей</t>
  </si>
  <si>
    <t>Реконструкция ПС -110/10кВ №102И "Бескайнар"</t>
  </si>
  <si>
    <t>Корректировка ПСД Строительство ПС 110/10кВ "Шамалган"(Ушконыр)</t>
  </si>
  <si>
    <t>Реконструкция и мордернизация ЛЭП-6-10-0,4кВ в зоне Алматинской области</t>
  </si>
  <si>
    <t>Оптимизация протяженных сетей 6-10кВ с установкой в сеть "умных" выключателей</t>
  </si>
  <si>
    <t>Абылкасимов Н.А.</t>
  </si>
  <si>
    <t>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</si>
  <si>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</si>
  <si>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"Реконструкция ВЛ-110кВ №152А"</t>
  </si>
  <si>
    <t>Реконструкция ВЛ-110кВ №152А</t>
  </si>
  <si>
    <t>Первый Заместитель Председателя Правления - Главный инженер</t>
  </si>
  <si>
    <t>Сағындықов Б.Қ.</t>
  </si>
  <si>
    <t>шт</t>
  </si>
  <si>
    <t xml:space="preserve">Вводной выключатель ВЭ-110кВ Т-1 </t>
  </si>
  <si>
    <t>ЗРУ-10кВ</t>
  </si>
  <si>
    <t>1.1.</t>
  </si>
  <si>
    <t>1.2.</t>
  </si>
  <si>
    <t xml:space="preserve">ЗРУ-10кВ I-IV-секции </t>
  </si>
  <si>
    <t>Установка в помещении ЗРУ-10кВ ячейки КРУ-10кВ</t>
  </si>
  <si>
    <t xml:space="preserve">Ячейки КРУ-6кВ </t>
  </si>
  <si>
    <t xml:space="preserve">Установка и подключение токоограничивающих реакторов 6кВ типа РТСТСГ10 2х2500А </t>
  </si>
  <si>
    <t>компл.</t>
  </si>
  <si>
    <t xml:space="preserve">Дугогасящие реакторы 6кВ </t>
  </si>
  <si>
    <t>шт.
компл.</t>
  </si>
  <si>
    <t>55
6</t>
  </si>
  <si>
    <t>2.1.</t>
  </si>
  <si>
    <t>2.2.</t>
  </si>
  <si>
    <t>2.3.</t>
  </si>
  <si>
    <t>2.4.</t>
  </si>
  <si>
    <t>БМЗ</t>
  </si>
  <si>
    <t>Трансформаторы мощностью 63МВА</t>
  </si>
  <si>
    <t>КРУ-10кВ</t>
  </si>
  <si>
    <t xml:space="preserve">Трансформаторы мощностью  2х63 МВА </t>
  </si>
  <si>
    <t>3.1.</t>
  </si>
  <si>
    <t>ПСД</t>
  </si>
  <si>
    <t>Замена провода на композитный</t>
  </si>
  <si>
    <t>км</t>
  </si>
  <si>
    <t>5.1.</t>
  </si>
  <si>
    <t>КЛ</t>
  </si>
  <si>
    <t>КТП</t>
  </si>
  <si>
    <t>ТП</t>
  </si>
  <si>
    <t>км
шт</t>
  </si>
  <si>
    <t>57,361
11</t>
  </si>
  <si>
    <t>8.1.</t>
  </si>
  <si>
    <t>8.2.</t>
  </si>
  <si>
    <t>8.3.</t>
  </si>
  <si>
    <t>7.1.</t>
  </si>
  <si>
    <t>7.2.</t>
  </si>
  <si>
    <t>7.3.</t>
  </si>
  <si>
    <t>332,301
70</t>
  </si>
  <si>
    <t>6.1.</t>
  </si>
  <si>
    <t>6.2.</t>
  </si>
  <si>
    <t>6.3.</t>
  </si>
  <si>
    <t>КЛ-10кВ</t>
  </si>
  <si>
    <t>КТПБ-10/0,4</t>
  </si>
  <si>
    <t>км.
шт.
комппл.</t>
  </si>
  <si>
    <t>19,9
15
4</t>
  </si>
  <si>
    <t>11.1.</t>
  </si>
  <si>
    <t>11.2.</t>
  </si>
  <si>
    <t>11.3.</t>
  </si>
  <si>
    <t>12.1.</t>
  </si>
  <si>
    <t>12.2.</t>
  </si>
  <si>
    <t>км
компл.</t>
  </si>
  <si>
    <t>13,04
12</t>
  </si>
  <si>
    <t>ВЛ - 0,4кВ</t>
  </si>
  <si>
    <t>399,052
52</t>
  </si>
  <si>
    <t>9.1.</t>
  </si>
  <si>
    <t>9.2.</t>
  </si>
  <si>
    <t>Разработка ПСД Реконструкция ПС 220/110/35/10кВ №68И "Шелек"</t>
  </si>
  <si>
    <t>9.3.</t>
  </si>
  <si>
    <t>378,6087
122</t>
  </si>
  <si>
    <t>10.1.</t>
  </si>
  <si>
    <t>10.2.</t>
  </si>
  <si>
    <t>10.3.</t>
  </si>
  <si>
    <t>ТМ-630/10</t>
  </si>
  <si>
    <t>19.1.</t>
  </si>
  <si>
    <t>19.2.</t>
  </si>
  <si>
    <t>22,534
4</t>
  </si>
  <si>
    <t>ВЛ-10кВ</t>
  </si>
  <si>
    <t>ВЛ-0,4кВ</t>
  </si>
  <si>
    <t>РП-10кВ</t>
  </si>
  <si>
    <t>36,31
1</t>
  </si>
  <si>
    <t>36.1.</t>
  </si>
  <si>
    <t>36.2.</t>
  </si>
  <si>
    <t>36.3.</t>
  </si>
  <si>
    <t>36.4.</t>
  </si>
  <si>
    <t>3.2.</t>
  </si>
  <si>
    <t>3.3.</t>
  </si>
  <si>
    <t>3.4.</t>
  </si>
  <si>
    <t>37.1.</t>
  </si>
  <si>
    <t>37.2.</t>
  </si>
  <si>
    <t>шт
км</t>
  </si>
  <si>
    <t>1
3</t>
  </si>
  <si>
    <t>Ячейки в РП-183</t>
  </si>
  <si>
    <t xml:space="preserve">Ячейки на ПС-119А </t>
  </si>
  <si>
    <t>4
0,4</t>
  </si>
  <si>
    <t>Оперативно-информационныйкомплекс: ATI SCADA</t>
  </si>
  <si>
    <t>комплекс</t>
  </si>
  <si>
    <t>ТП-10/0,4кВ</t>
  </si>
  <si>
    <t>54
11</t>
  </si>
  <si>
    <t>26.1.</t>
  </si>
  <si>
    <t>26.2.</t>
  </si>
  <si>
    <t>139,4
1</t>
  </si>
  <si>
    <t>27.1.</t>
  </si>
  <si>
    <t>27.2.</t>
  </si>
  <si>
    <t>27.3.</t>
  </si>
  <si>
    <t>1.3.</t>
  </si>
  <si>
    <t>1.4.</t>
  </si>
  <si>
    <t>ОРУ-110кВ</t>
  </si>
  <si>
    <t>ТМ-10МВА</t>
  </si>
  <si>
    <t>АКБ</t>
  </si>
  <si>
    <t>шт
компл.</t>
  </si>
  <si>
    <t>2
2</t>
  </si>
  <si>
    <t>15.1.</t>
  </si>
  <si>
    <t>15.2.</t>
  </si>
  <si>
    <t>16
3</t>
  </si>
  <si>
    <t>ЛЭП-35кВ</t>
  </si>
  <si>
    <t>23.1.</t>
  </si>
  <si>
    <t>23.2.</t>
  </si>
  <si>
    <t>24.1.</t>
  </si>
  <si>
    <t>24.2.</t>
  </si>
  <si>
    <t>24.3.</t>
  </si>
  <si>
    <t>ПНР</t>
  </si>
  <si>
    <t>ТМ 25МВА</t>
  </si>
  <si>
    <t>ВЛ-110кВ</t>
  </si>
  <si>
    <t>2
0,5</t>
  </si>
  <si>
    <t>22.1.</t>
  </si>
  <si>
    <t>22.2.</t>
  </si>
  <si>
    <t>14,85
5</t>
  </si>
  <si>
    <t>24,3
19</t>
  </si>
  <si>
    <t>13.1.</t>
  </si>
  <si>
    <t>13.2.</t>
  </si>
  <si>
    <t>Ячейки с вакуумным выключателем</t>
  </si>
  <si>
    <t>12
3</t>
  </si>
  <si>
    <t>14.1.</t>
  </si>
  <si>
    <t>14.2.</t>
  </si>
  <si>
    <t>149
67,8</t>
  </si>
  <si>
    <t>работа</t>
  </si>
  <si>
    <t xml:space="preserve">ТМ </t>
  </si>
  <si>
    <t>271
31,3384</t>
  </si>
  <si>
    <t>КТПН</t>
  </si>
  <si>
    <t>СМР</t>
  </si>
  <si>
    <t>Реконструкция аккумуляторных батарей на подстанциях 35/110/220кВ</t>
  </si>
  <si>
    <t>Автоматизированная система коммерческого учета электроэнергии (АСКУЭ)  по г.Алматы</t>
  </si>
  <si>
    <t>ПУ</t>
  </si>
  <si>
    <t>Реконструкция диспетчерского центра ОДС, Манаса 24</t>
  </si>
  <si>
    <t>Автоматизированная система коммерческого учета электроэнергии (АСКУЭ)   по Алматинской области</t>
  </si>
  <si>
    <t>Реконструкция диспетчерского центра ЦДС, Розыбакиева 6</t>
  </si>
  <si>
    <t>Модернизацию существующей ИТ инфраструктуры АО «АЖК», внедрение СКС во всех офисах,  , дооснащение  «полки с дисками для дискового массива»  необходимого для расширения места под работу ИС и хранения информации,  закуп оборудования маршрутизации для передачи информации и отказоустойчивости между географически разнесенных сегментами кластера.</t>
  </si>
  <si>
    <t>14.3.</t>
  </si>
  <si>
    <t>34.1.</t>
  </si>
  <si>
    <t>28.1.</t>
  </si>
  <si>
    <t>28.2.</t>
  </si>
  <si>
    <t>28.3.</t>
  </si>
  <si>
    <t>18.1.</t>
  </si>
  <si>
    <t>18.2.</t>
  </si>
  <si>
    <t>18.3.</t>
  </si>
  <si>
    <t>29.3.</t>
  </si>
  <si>
    <t>17.1.</t>
  </si>
  <si>
    <t>17.2.</t>
  </si>
  <si>
    <t>23.3.</t>
  </si>
  <si>
    <t>И.о. Управляющего директора по капитальному строительству</t>
  </si>
  <si>
    <t>4.1.</t>
  </si>
  <si>
    <t>5.2.</t>
  </si>
  <si>
    <t>5.3.</t>
  </si>
  <si>
    <t>16.1.</t>
  </si>
  <si>
    <t>Прокладка новой КЛ-10кВ</t>
  </si>
  <si>
    <t xml:space="preserve">Замена КЛ-6кВ на 10кВ, протяженность трассы КЛ-10кВ </t>
  </si>
  <si>
    <t>комплект</t>
  </si>
  <si>
    <t>Замена КЛ-6кВ на КЛ-10кВ</t>
  </si>
  <si>
    <t xml:space="preserve">Установка дугогасящих реакторов 6кВ </t>
  </si>
  <si>
    <t xml:space="preserve">Установка ячеек 10кВ на ПС-119А </t>
  </si>
  <si>
    <t>Установка ячеек 10кВ в РП-183</t>
  </si>
  <si>
    <t>Строительство нового РП-10кВ</t>
  </si>
  <si>
    <t>Установка ячеек 10кВ на ПС 171А</t>
  </si>
  <si>
    <t>Прокладка новых КЛ-10кВ</t>
  </si>
  <si>
    <t xml:space="preserve">Замена силовых трансформаторов - 630/6 на 630/10 в РП 48 и в РП-49 </t>
  </si>
  <si>
    <t>Замена ВЛ-0,4 на ВЛИ-0,4кВ</t>
  </si>
  <si>
    <t>Замена ВЛ-10кВ на ВЛИ-10кВ</t>
  </si>
  <si>
    <t xml:space="preserve">Замена ВЛ-0,4 на ВЛИ-0,4кВ </t>
  </si>
  <si>
    <t>3
3</t>
  </si>
  <si>
    <t>компл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</si>
  <si>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</si>
  <si>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 xml:space="preserve">Перевод сетей 6 кВ на напряжение 10 кВ на ПС №6А, ПС №3А (ПС №168А). 2-ый этап (Приобретение и прокладка КЛ 10 кВ) </t>
  </si>
  <si>
    <t xml:space="preserve">Демонтажные работы на ТП </t>
  </si>
  <si>
    <t>Работы по монтажу оборудования на ТП</t>
  </si>
  <si>
    <t xml:space="preserve">Работы по замене трансформаторов </t>
  </si>
  <si>
    <t xml:space="preserve">Работы по монтажу шкафов ШУЭ </t>
  </si>
  <si>
    <t>Приобретение и прокладка КЛ-10кВ взамен существующей КЛ-6кВ</t>
  </si>
  <si>
    <t>Строительно-монтажные работы по переводу ВЛ-220 кВ в КЛ-220кВ</t>
  </si>
  <si>
    <t>Приобретение и монтаж подсистемы отображения информации (видеокубы обратной проекции 24 шт, контроллеры видеостены 1 шт, пульт управления видеокубами 1 шт)</t>
  </si>
  <si>
    <t>Приобретение и монтаж источников аудио и видео сигналов</t>
  </si>
  <si>
    <t>Приобретение и монтаж подсистемы бесперебойного питания</t>
  </si>
  <si>
    <t>Приобретение и монтаж подсистемы коммутации</t>
  </si>
  <si>
    <t>Приобретение и монтаж ЛЭП</t>
  </si>
  <si>
    <t>Выполнение комплекса работ по реконструкции ОРУ-110кВ с заменой маслянных выключателей на элегазовые, с монтажом релейной защиты и автоматики и организацией каналов связи СДТУ</t>
  </si>
  <si>
    <t>Выполнение комплекса работ по реконструкции ОРУ-220кВ с заменой маслянных выключателей на элегазовые с монтажом релейной защиты и автоматики и организацией каналов связи СДТУ</t>
  </si>
  <si>
    <t xml:space="preserve">Монтаж ячеек в РУ-6кВ </t>
  </si>
  <si>
    <t>Установка систем телемеханики и организации каналов связи на ПС области</t>
  </si>
  <si>
    <t>Установка систем телемеханики в РП города</t>
  </si>
  <si>
    <r>
      <t xml:space="preserve">Капитальный ремонт распределительных сетей и оборудования: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ремонт оборудования ПС-35 кВ и выше, ремонт ЛЭП -35 кВ и выше, ремонт ВЛ-6-10 кВ, ремонт ВЛ-0,4кВ, ремонт КЛ-10 кВ, ремонт КЛ-0,4 кВ, ремонт оборудования ТП, ремонт средств связи, ремонт релейной защиты и автоматики, замена электроизмерительных приборов, ремонт оргтехники.</t>
    </r>
  </si>
  <si>
    <t>Автоматизированная система коммерческого учета электроэнергии ПС областных РЭС и РП города, и расширение существующих систем диспетчеризации с установкой систем телемеханики и связи в ЖРЭС, ТРЭС АО «АЖК</t>
  </si>
  <si>
    <t>шт.</t>
  </si>
  <si>
    <t>Увеличение уставного капитала</t>
  </si>
  <si>
    <t>19</t>
  </si>
  <si>
    <t>21</t>
  </si>
  <si>
    <t>комплект
шт</t>
  </si>
  <si>
    <t xml:space="preserve">Видеокамера TR-D3223WDZIR3 Внутренняя купольная 2Мп вариофокальная IP-камера с мотор-зумом и ИК-подсветкой. </t>
  </si>
  <si>
    <t>Видеокамера Компактная уличная 2Мп вариофокальная IP-камера с мотор-зумом. Матрица 1/2.8" Sony STARVIS CMOS 2Мп, чувствительность: 0.003Лк (F1.6) / 0Лк (ИК вкл.), разрешение FullHD(1920x1080) 25 к/с, кодек H.265, вариофокальный моторизированный объектив 5-50мм, режим "день/ночь" (механический ИК-фильтр), real WDR (120 dB), 3D-DNR, ROI, Defog, двусторонний аудиоканал (1вход/1выход, встроенный микрофон), встроенный видеоархив (Edge Storage) - MicroSD до 128 Гб, тревожные вход/выход, питание 12В DC или PoE (802.3af), -40°C ... +60°C, IP67, ИК-подсветка до 70 м. Поддержка TRASSIR CLOUD.</t>
  </si>
  <si>
    <t>Жесткий диск Seagate SkyHawk, 10000 GB HDD SATA ST10000VE0008, 7200rpm, 256MB cache, SATA 6 Gb/s</t>
  </si>
  <si>
    <t xml:space="preserve">Программное обеспечение ОРИОН ПРО" ИСП.127 </t>
  </si>
  <si>
    <t>Системный блок Core i5-9400F-2.9GHz/H310/RAM 8GB/SSD 240GB/HDD 1000GB/GT1030-2GB/ DVD/400W. Монитор Samsung S24F350FHI LCD 23.5" 1920x1080, PLS (LED), 4ms, 250 cd/m2, 1000:1, HDMI/D-Sub Клавиатура и мышь, USB, Ritmix RKC-105W KeyBoard + mouse, wireless, 114 keys, rus/lat, black</t>
  </si>
  <si>
    <t xml:space="preserve">Преобразователь интерфейса  С2000-ETHERNET </t>
  </si>
  <si>
    <t>TRASSIR NeuroStation Pro - Сетевой видеорегистратор для IP-видеокамер (128 канальный) под управлением TRASSIR OS (Linux) с поддержкой видеоналитики (приобретается отдельно): Face Recognition, AutoTRASSIR, Neuro Detector, Crowd Detector, Direction Detector, Wear Detector, Hardhat Detector, Neuro Counter, Queue Detector, Staff Tracker, Heat Map on Map. Подробное описание модулей смотрите в разделе ПО TRASSIR. Поддержка Offload-аналитики (приём и обработка изображений передаваемых с других серверов TRASSIR). Регистрация, воспроизведение до 128 IP-видеокамер любого поддерживаемого производителя (лицензии для подключения IP-видеокамер приобретаются отдельно), при наличии DualStream. Установка до 8-х HDD 3.5. Крепление в 19 стойку, 4U. Габариты 482х530х177 мм</t>
  </si>
  <si>
    <t>TRASSIR UltraStation 36 - Сетевые видеорегистраторы под управлением (256 канальный) TRASSIR OS (Linux) для систем IP видеонаблюдения (NVR) повышенной мощности и надежности, поддержка видеоаналитики TRASSIR. Запись до 256 каналов, воспроизведение и отображение до 128 (25 к/с на канал, любое разрешение, суммарный битрейт 700 Мбит/сек). Лицензии для подключения камер приобретаются отдельно. Подключение до 2-х мониторов (2 независимых видеовыхода: 1xVGA, 1xDVI/HDMI). Горячая замена (HotSwap), работают в режиме массива RAID 5. TRASSIR Failover в подарок. Подключение дополнительной дисковой полки через SAS. 2 сетевых адаптера 1Гбит. Поддерживается (приобретается отдельно): AutoTRASSIR, FaceRecognition, TRASSIR SIMT (TRASSIR ActiveSearch+, TRASSIR ActiveDome+), TRASSIR PeopleCounter, TRASSIR ActivePOS, Бизнес-аналитика и др. Быстрая загрузка и готовность к работе. 19 Rack Mount 4U (437х178х660 мм), Redundant PSU AC220B (блок питания с двойным резервированием). 36 HDD в комплекте</t>
  </si>
  <si>
    <t>Управляемый коммутатор (24 канальный POE SWICH) TRASSIR 2 уровня с 24 PoE портами ( 24х10/100 Mbps PoE Ports,2х1000 Base-X,2х 10/100/1000 Base-T), стандарты IEEE802.3af, IEEE802.3at, Hi-PoE, управление через web-интерфейс, PoE до 250 метров,PoE бюджет 360 Вт, грозозащита</t>
  </si>
  <si>
    <t>Управляемый коммутатор (16 канальный POE SWICH) TRASSIR 2 уровня с 16 PoE портами ( 16х10/100 Mbps PoE Ports,2х1000 Base-X,2х 10/100/1000 Base-T), стандарты IEEE802.3af, IEEE802.3at, Hi-PoE, управление через web-интерфейс, PoE до 250 метров, PoE бюджет 240 Вт, грозозащита</t>
  </si>
  <si>
    <t>TRASSIR MiniClient (видеорегистратор 32 канальный) - Удаленное рабочее место TRASSIR OS (Linux). Отображение и воспроизведение до 32-х каналов видео/аудио (при наличии DualStream). Подключение к неограниченному количеству серверов TRASSIR. Резервирование (запись) до 32-х каналов TRASSIR NetSync с других серверов TRASSIR (приобретаются отдельно). Поддержка 1 x HDD/SSD 3.5 любой емкости (HDD нет в комплекте), для записи архива с удаленного сервера TRASSIR. Все возможности TRASSIR: удаленное управление модулями, разграничение прав доступа, настройка (при наличии прав). Поддержка технологий TRASSIR MultiStream, MultiStor II (просмотр видео на медленных соединениях и 3G). 2 независимых видеовыхода для мониторов: 1 x HDMI, 1 x VGA выходы. Экспорт архива, USB 3.0. Габариты 300x44,5x191,8 мм</t>
  </si>
  <si>
    <t>TRASSIR NetSync - Профессиональное программное обеспечение для синхронизации архива 1-го любого видеоканала с другого сервера TRASSIR (через сеть, используется для повышения надежности, резервирования или дублирования архивов в распределенных системах). Поддержка синхронизации архива основного и/или дополнительного потоков видеоканала. Синхронизируется весь архив или архив по тревожным событиями. Постоянно (по доступности канала связи) или по расписанию</t>
  </si>
  <si>
    <t>Программное обеспечение для турникета TRASSIR Face Sigur - Функционал интеграции со СКУД «Sigur» возможность использования распознавания лиц для прохода, а так же возможность использования двухфакторной авторизации лицо+карта доступа. Лицензия на 1 канал распознавания лиц + 1 точку прохода (дверь, шлагбаум, турникет)</t>
  </si>
  <si>
    <t xml:space="preserve">AutoTRASSIR до 30 км\ч на 1 USB-ключ TRASSIR (Программное обеспечение для распознавания авто номеров) 4 канала распознавания </t>
  </si>
  <si>
    <t xml:space="preserve">TRASSIR Sigur - интеграция с системы контроля и управления доступом «Sigur»  </t>
  </si>
  <si>
    <t>TRASSIR Neuro Detector-16 -пакет лицензий TRASSIR Neuro Detector для обработки 16 каналов видео</t>
  </si>
  <si>
    <t>Монитор LG 22MK430H-B</t>
  </si>
  <si>
    <t>LED телевизор LG 43UM7100PLB</t>
  </si>
  <si>
    <t>Шлагбаум BFT 4,2 м</t>
  </si>
  <si>
    <t>Сетевой контроллер «Sigur E900U» (для открытия и закрытия турникетов)</t>
  </si>
  <si>
    <t xml:space="preserve">MATRIX-II EH серый считыватель (карточки) EM MARINE И HID </t>
  </si>
  <si>
    <t>Устройство удаленного мониторинга датчиков NetPing IO v2</t>
  </si>
  <si>
    <t>Турникет PERCo-TTR-04.1G с планкой турникета PERCo-AS-04</t>
  </si>
  <si>
    <t>GSN ACS 101 Комплект радиосигнализации 200 м, приемник, 2 передатчика (Блок дистанционного управления)</t>
  </si>
  <si>
    <t xml:space="preserve">С 2000-USB Преобразователь интерфейса </t>
  </si>
  <si>
    <t>Оптическая муфта А-Оптик АО-10016-48S</t>
  </si>
  <si>
    <t xml:space="preserve">Коммутатор Mikrotik CRS328-4C-20S-4S+RM </t>
  </si>
  <si>
    <t>С2000-KДЛ Контроллер двухпроводной линии связи (для адресных систем).</t>
  </si>
  <si>
    <t>Релейный сигнально-пусковой блок с управлением по интерфейсу модели С2000-СП1 исполнение 01</t>
  </si>
  <si>
    <t>SIHD 1205-01B Блок питания 12В, 3А, имп., под АКБ 7А/ч.</t>
  </si>
  <si>
    <t>ДИП-34А-03 Извещатель пожарный дымовой оптико-электронный</t>
  </si>
  <si>
    <t>ИПР 513-3АМ Извещатель пожарный ручной адресный</t>
  </si>
  <si>
    <t>Прибор управления оповещением модели Рокот-2</t>
  </si>
  <si>
    <t>Приобретение основных средств и нематериальных активов</t>
  </si>
  <si>
    <t>Компьютеры 192 шт</t>
  </si>
  <si>
    <t>Цифровая камера "Экшн камера", 26 шт</t>
  </si>
  <si>
    <t>Мост измерительный HFJS-8103C, 3 шт</t>
  </si>
  <si>
    <t>Измеритель коэффициента трансформации СА-540, 1шт</t>
  </si>
  <si>
    <t>Микроометр, 10 шт</t>
  </si>
  <si>
    <t>Лицензии Microsoft Visio 32шт</t>
  </si>
  <si>
    <t>Лицензии Microsoft Project proffessional 6 шт</t>
  </si>
  <si>
    <t>Лицензии программного обеспечения CorelDRAW-19шт</t>
  </si>
  <si>
    <t>30
696</t>
  </si>
  <si>
    <t xml:space="preserve">Монтаж шкафа УСПД Sigmeco </t>
  </si>
  <si>
    <t>Монтаж  приборов учета</t>
  </si>
  <si>
    <t>Монтаж  преобразователя интерфейса ПР-3</t>
  </si>
  <si>
    <t xml:space="preserve">Монтаж  трансформаторов тока ТОЛ </t>
  </si>
  <si>
    <t>Монтаж трансформатора тока ТШЛ</t>
  </si>
  <si>
    <t>Монтаж  модуля ТС Satec 12Dior-DRC</t>
  </si>
  <si>
    <t>Монтаж  измерительного преобразователя Satec EМ133-5-50HZ-H-ACDC-870</t>
  </si>
  <si>
    <t xml:space="preserve">Монтаж шкафа телемеханики ТМ Sigmeco </t>
  </si>
  <si>
    <t>Монтаж трансформатора тока ТПОЛ</t>
  </si>
  <si>
    <t>15</t>
  </si>
  <si>
    <t>16</t>
  </si>
  <si>
    <t>17</t>
  </si>
  <si>
    <t>18</t>
  </si>
  <si>
    <t>Информация субъекта естественной монополии</t>
  </si>
  <si>
    <t>Количество в натуральных показателях</t>
  </si>
  <si>
    <t>Информация о реализации инвестиционной программы (проекта) в разрезе источников финансирования, тыс. тенге</t>
  </si>
  <si>
    <t>план</t>
  </si>
  <si>
    <t>факт</t>
  </si>
  <si>
    <t>Сумма инвестиционной программы (проекты), тыс.тенге (без НДС)</t>
  </si>
  <si>
    <t>Собственные средства</t>
  </si>
  <si>
    <t>Заемные средства</t>
  </si>
  <si>
    <t>о ходе исполнения субъектом инвестиционной программы за 2 квартал 2023 года</t>
  </si>
  <si>
    <t xml:space="preserve">Перевод части нагрузок с существующих ПС №5А, ПС №17А и ПС №132А на вновь построенную ПС-110/10-10 кВ №163А "Отрар" </t>
  </si>
  <si>
    <t>Дополнительные мероприятия</t>
  </si>
  <si>
    <t>г.Алматы</t>
  </si>
  <si>
    <t>Модернизация и реконструкция ПС в зоне г.Алматы</t>
  </si>
  <si>
    <t>«Перевод ПС-35/10кВ №133А «Орбита» в РП-10кВ совмещенный с ТП-10/0,4кВ»</t>
  </si>
  <si>
    <t>Модернизация и реконструкция ЛЭП-6-10-0,4 кВ в зоне г.Алматы</t>
  </si>
  <si>
    <t>Реконструкция и модернизации ПС в зоне Алматинской области</t>
  </si>
  <si>
    <t>Замена АТ-1 и АТ-2 2*63МВА на 2*125 МВА</t>
  </si>
  <si>
    <t>Замена ОДКЗ-110кВ, с модернизацией устройств РЗиА РЗиА и АСКУЭ на ПС "Панфиловская", ПС №29А "Узын Агаш", ПС №28А "Каргалы", ПС №123 "Сарыбулак", ПС "Есик Западная", ПС №59И "Байтерек", ПС №39И "БайдекеБи"</t>
  </si>
  <si>
    <t>Блок РТВР-1 (для одного блока), металлоконструкция (Н=2300мм), оборудование: 1.Разъединитель РГН.1а-110/2000-50 УХЛ1 3-х полюсный комплект с приводами ПРГ-6 УХЛ1</t>
  </si>
  <si>
    <t>ПС-220/110/35/10кВ №147А "Таугуль" замена аккумуляторных батарей</t>
  </si>
  <si>
    <t>ПС-220/110/35/10кВ №68И "Шелек" замена аккумуляторных батарей</t>
  </si>
  <si>
    <t>ПС-110/35/10кВ №39И "БайдебекБИ" замена аккумуляторных батарей</t>
  </si>
  <si>
    <t>ПС-110/10кВ №61А "Жетыген" замена аккумуляторных батарей</t>
  </si>
  <si>
    <t>ПС-110/35/10кВ №122И "Шенгельды" замена аккумуляторных батарей</t>
  </si>
  <si>
    <t>Реконструкция и модернизация электрических сетей-6-10-0,4кВ в зоне Алматинской области</t>
  </si>
  <si>
    <t>Разработка ПСД по реконструкции и модернизации ЛЭП-6-10-0,4кВ в зоне Алматинской области</t>
  </si>
  <si>
    <t>«Замена существующей КЛ-10 кВ ф.1-35А от ПС-35А до опоры №1 ВЛ-10 кВ с выносом с территории застройки, расположенный по адресу: Илийский район, п. Боралдай»</t>
  </si>
  <si>
    <t xml:space="preserve">Замена СКТП-10/0,4кВ на КТПН-10/0,4кВ (с увеличением мощности трансформаторов) Есикский РЭС, Карасайский РЭС, Отеген Батыр РЭС (КТПН-Т-400/10 У1 воздушнный ввод на ВНА, выход 0,4кВ (4*250А) корпус крашенный металл </t>
  </si>
  <si>
    <t xml:space="preserve">Замена СКТП-10/0,4кВ на КТПН-10/0,4кВ (с увеличением мощности трансформаторов) Есикский РЭС, Карасайский РЭС, Отеген Батыр РЭС (КТПН-Т-630/10 У2 воздушнный ввод на ВНА, выход 0,4кВ (4*250А) корпус крашенный металл </t>
  </si>
  <si>
    <t>к-т</t>
  </si>
  <si>
    <t>1,4</t>
  </si>
  <si>
    <t>Реконструкция и модернизация ЛЭП-35 и выше в зоне Алматинской области</t>
  </si>
  <si>
    <t>6</t>
  </si>
  <si>
    <t>7</t>
  </si>
  <si>
    <t>8</t>
  </si>
  <si>
    <t>9</t>
  </si>
  <si>
    <t>10</t>
  </si>
  <si>
    <t>10.4.</t>
  </si>
  <si>
    <t>11</t>
  </si>
  <si>
    <t>12</t>
  </si>
  <si>
    <t>12.3.</t>
  </si>
  <si>
    <t>12.4.</t>
  </si>
  <si>
    <t>13</t>
  </si>
  <si>
    <t>14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</si>
  <si>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</si>
  <si>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</si>
  <si>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</si>
  <si>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</si>
  <si>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</si>
  <si>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</si>
  <si>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</si>
  <si>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</si>
  <si>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</si>
  <si>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20</t>
  </si>
  <si>
    <t>20.1.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</si>
  <si>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</si>
  <si>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</si>
  <si>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</si>
  <si>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</si>
  <si>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</si>
  <si>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</si>
  <si>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</si>
  <si>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</si>
  <si>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</si>
  <si>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</si>
  <si>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</si>
  <si>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</si>
  <si>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</si>
  <si>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</si>
  <si>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</si>
  <si>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</si>
  <si>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</si>
  <si>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</si>
  <si>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</si>
  <si>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</si>
  <si>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</si>
  <si>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</si>
  <si>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</si>
  <si>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</si>
  <si>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</si>
  <si>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</si>
  <si>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</si>
  <si>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</si>
  <si>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</si>
  <si>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</si>
  <si>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</si>
  <si>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</si>
  <si>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</si>
  <si>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</si>
  <si>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</si>
  <si>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</si>
  <si>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</si>
  <si>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</si>
  <si>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</si>
  <si>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</si>
  <si>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</si>
  <si>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</si>
  <si>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</si>
  <si>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</si>
  <si>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</si>
  <si>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</si>
  <si>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</si>
  <si>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</si>
  <si>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</si>
  <si>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</si>
  <si>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</si>
  <si>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</si>
  <si>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</si>
  <si>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33.1</t>
  </si>
  <si>
    <t>34</t>
  </si>
  <si>
    <t>34.1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</si>
  <si>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</si>
  <si>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</si>
  <si>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</si>
  <si>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</si>
  <si>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</si>
  <si>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</si>
  <si>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</si>
  <si>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</si>
  <si>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</si>
  <si>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</si>
  <si>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</si>
  <si>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</si>
  <si>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</si>
  <si>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Итого утвержденная инвестиционная программа на 2023 год</t>
  </si>
  <si>
    <t>Итого дополнительные мероприятия на 2023 год</t>
  </si>
  <si>
    <t>Прокладка кабеля</t>
  </si>
  <si>
    <t>Монтаж шкафа системы телемеханики РП</t>
  </si>
  <si>
    <t>12,676
4</t>
  </si>
  <si>
    <t>4.2.</t>
  </si>
  <si>
    <t>Прокладка кабеля – 6.973 км;</t>
  </si>
  <si>
    <t>Реконструкция ТП – 9 шт;</t>
  </si>
  <si>
    <t>Приобретение оборудования для РП-8.</t>
  </si>
  <si>
    <t>6.973</t>
  </si>
  <si>
    <t>6,973
17</t>
  </si>
  <si>
    <t>Работа      комплект
штука</t>
  </si>
  <si>
    <t>18                197
420</t>
  </si>
  <si>
    <t xml:space="preserve">                     
84                            215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</si>
</sst>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horizontal="left" vertical="top"/>
    </xf>
    <xf numFmtId="0" fontId="11" fillId="0" borderId="0"/>
    <xf numFmtId="0" fontId="8" fillId="0" borderId="0"/>
    <xf numFmtId="0" fontId="2" fillId="0" borderId="0"/>
    <xf numFmtId="0" fontId="12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3" fillId="0" borderId="0" xfId="0" applyNumberFormat="1" applyFont="1" applyFill="1" applyAlignment="1"/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/>
    <xf numFmtId="164" fontId="3" fillId="0" borderId="1" xfId="1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/>
    <xf numFmtId="0" fontId="1" fillId="4" borderId="0" xfId="0" applyFont="1" applyFill="1" applyAlignment="1"/>
    <xf numFmtId="0" fontId="3" fillId="4" borderId="0" xfId="0" applyFont="1" applyFill="1" applyAlignment="1">
      <alignment vertical="center"/>
    </xf>
    <xf numFmtId="0" fontId="3" fillId="4" borderId="0" xfId="0" applyFont="1" applyFill="1" applyAlignment="1"/>
    <xf numFmtId="0" fontId="1" fillId="0" borderId="22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166" fontId="3" fillId="0" borderId="37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 wrapText="1"/>
    </xf>
    <xf numFmtId="0" fontId="3" fillId="0" borderId="41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 applyProtection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52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3" fillId="0" borderId="9" xfId="0" applyFont="1" applyFill="1" applyBorder="1" applyAlignment="1"/>
    <xf numFmtId="3" fontId="1" fillId="0" borderId="1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3" fontId="1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3" fillId="0" borderId="11" xfId="0" applyFont="1" applyFill="1" applyBorder="1" applyAlignment="1"/>
    <xf numFmtId="164" fontId="3" fillId="0" borderId="10" xfId="1" applyNumberFormat="1" applyFont="1" applyFill="1" applyBorder="1" applyAlignment="1" applyProtection="1">
      <alignment horizontal="righ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2" fillId="0" borderId="0" xfId="0" applyFont="1" applyFill="1" applyBorder="1" applyProtection="1"/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/>
    <xf numFmtId="0" fontId="22" fillId="0" borderId="0" xfId="0" applyFont="1" applyFill="1" applyBorder="1" applyAlignment="1" applyProtection="1">
      <alignment horizontal="left"/>
    </xf>
    <xf numFmtId="9" fontId="22" fillId="0" borderId="0" xfId="19" applyFont="1" applyFill="1" applyBorder="1" applyAlignment="1" applyProtection="1">
      <alignment horizontal="right"/>
    </xf>
    <xf numFmtId="0" fontId="22" fillId="0" borderId="0" xfId="0" applyFont="1" applyFill="1" applyProtection="1"/>
    <xf numFmtId="0" fontId="3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19" fillId="0" borderId="1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center" vertical="center"/>
    </xf>
    <xf numFmtId="164" fontId="3" fillId="0" borderId="37" xfId="1" applyNumberFormat="1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3" fillId="0" borderId="46" xfId="1" applyNumberFormat="1" applyFont="1" applyFill="1" applyBorder="1" applyAlignment="1" applyProtection="1">
      <alignment horizontal="right" vertical="center" wrapText="1"/>
    </xf>
    <xf numFmtId="164" fontId="3" fillId="0" borderId="27" xfId="1" applyNumberFormat="1" applyFont="1" applyFill="1" applyBorder="1" applyAlignment="1" applyProtection="1">
      <alignment horizontal="right" vertical="center" wrapText="1"/>
    </xf>
    <xf numFmtId="0" fontId="3" fillId="0" borderId="35" xfId="0" applyFont="1" applyFill="1" applyBorder="1" applyAlignment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center" vertical="center" wrapText="1"/>
    </xf>
    <xf numFmtId="164" fontId="3" fillId="0" borderId="43" xfId="1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vertical="center" wrapText="1"/>
    </xf>
    <xf numFmtId="0" fontId="3" fillId="0" borderId="18" xfId="0" applyFont="1" applyFill="1" applyBorder="1" applyAlignment="1"/>
    <xf numFmtId="49" fontId="1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/>
    <xf numFmtId="0" fontId="18" fillId="0" borderId="37" xfId="0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 applyProtection="1">
      <alignment vertical="center" wrapText="1"/>
    </xf>
    <xf numFmtId="164" fontId="19" fillId="0" borderId="37" xfId="0" applyNumberFormat="1" applyFont="1" applyFill="1" applyBorder="1" applyAlignment="1" applyProtection="1">
      <alignment vertical="center" wrapText="1"/>
    </xf>
    <xf numFmtId="3" fontId="3" fillId="0" borderId="37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164" fontId="1" fillId="0" borderId="36" xfId="1" applyNumberFormat="1" applyFont="1" applyFill="1" applyBorder="1" applyAlignment="1" applyProtection="1">
      <alignment horizontal="right" vertical="center" wrapText="1"/>
    </xf>
    <xf numFmtId="164" fontId="1" fillId="0" borderId="9" xfId="1" applyNumberFormat="1" applyFont="1" applyFill="1" applyBorder="1" applyAlignment="1" applyProtection="1">
      <alignment horizontal="right" vertical="center" wrapText="1"/>
    </xf>
    <xf numFmtId="164" fontId="1" fillId="0" borderId="10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/>
    </xf>
    <xf numFmtId="0" fontId="19" fillId="4" borderId="0" xfId="0" applyFont="1" applyFill="1" applyAlignment="1"/>
    <xf numFmtId="0" fontId="1" fillId="0" borderId="8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3" fontId="1" fillId="0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64" fontId="3" fillId="0" borderId="36" xfId="1" applyNumberFormat="1" applyFont="1" applyFill="1" applyBorder="1" applyAlignment="1" applyProtection="1">
      <alignment horizontal="center" vertical="center" wrapText="1"/>
    </xf>
    <xf numFmtId="164" fontId="3" fillId="0" borderId="37" xfId="1" applyNumberFormat="1" applyFont="1" applyFill="1" applyBorder="1" applyAlignment="1" applyProtection="1">
      <alignment horizontal="center" vertical="center" wrapText="1"/>
    </xf>
    <xf numFmtId="164" fontId="3" fillId="0" borderId="43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3" fillId="0" borderId="48" xfId="1" applyNumberFormat="1" applyFont="1" applyFill="1" applyBorder="1" applyAlignment="1" applyProtection="1">
      <alignment horizontal="center" vertical="center" wrapText="1"/>
    </xf>
    <xf numFmtId="164" fontId="3" fillId="0" borderId="49" xfId="1" applyNumberFormat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4" fontId="3" fillId="0" borderId="48" xfId="1" applyNumberFormat="1" applyFont="1" applyFill="1" applyBorder="1" applyAlignment="1" applyProtection="1">
      <alignment horizontal="righ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36" xfId="1" applyNumberFormat="1" applyFont="1" applyFill="1" applyBorder="1" applyAlignment="1" applyProtection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/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164" fontId="3" fillId="0" borderId="16" xfId="1" applyNumberFormat="1" applyFont="1" applyFill="1" applyBorder="1" applyAlignment="1" applyProtection="1">
      <alignment horizontal="center" vertical="center" wrapText="1"/>
    </xf>
    <xf numFmtId="164" fontId="3" fillId="0" borderId="20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20">
    <cellStyle name="S4" xfId="7"/>
    <cellStyle name="Обычный" xfId="0" builtinId="0"/>
    <cellStyle name="Обычный 2" xfId="4"/>
    <cellStyle name="Обычный 3" xfId="8"/>
    <cellStyle name="Обычный 3 2" xfId="1"/>
    <cellStyle name="Обычный 3 2 2 2 2" xfId="9"/>
    <cellStyle name="Обычный 3 2 2 5" xfId="10"/>
    <cellStyle name="Обычный 4" xfId="11"/>
    <cellStyle name="Обычный 58" xfId="12"/>
    <cellStyle name="Обычный 59" xfId="13"/>
    <cellStyle name="Процентный" xfId="19" builtinId="5"/>
    <cellStyle name="Процентный 2" xfId="16"/>
    <cellStyle name="Финансовый 2" xfId="5"/>
    <cellStyle name="Финансовый 2 10 4" xfId="3"/>
    <cellStyle name="Финансовый 2 2" xfId="17"/>
    <cellStyle name="Финансовый 2 3" xfId="6"/>
    <cellStyle name="Финансовый 2 4" xfId="18"/>
    <cellStyle name="Финансовый 3" xfId="2"/>
    <cellStyle name="Финансовый 4" xfId="14"/>
    <cellStyle name="Финансовый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1"/>
  <sheetViews>
    <sheetView view="pageBreakPreview" topLeftCell="A310" zoomScale="60" zoomScaleNormal="100" workbookViewId="0">
      <selection activeCell="A310" sqref="A1:XFD1048576"/>
    </sheetView>
  </sheetViews>
  <sheetFormatPr defaultRowHeight="18.75" outlineLevelRow="1" x14ac:dyDescent="0.3"/>
  <cols>
    <col min="1" max="1" width="10.28515625" style="12" customWidth="1"/>
    <col min="2" max="2" width="74.140625" style="3" customWidth="1"/>
    <col min="3" max="4" width="17.28515625" style="2" customWidth="1"/>
    <col min="5" max="5" width="17.85546875" style="1" customWidth="1"/>
    <col min="6" max="9" width="20" style="1" customWidth="1"/>
    <col min="10" max="10" width="15.85546875" style="1" customWidth="1"/>
    <col min="11" max="11" width="15.28515625" style="1" customWidth="1"/>
    <col min="12" max="256" width="9.140625" style="1"/>
    <col min="257" max="257" width="8.42578125" style="1" customWidth="1"/>
    <col min="258" max="258" width="62.5703125" style="1" customWidth="1"/>
    <col min="259" max="259" width="21" style="1" customWidth="1"/>
    <col min="260" max="260" width="15.42578125" style="1" customWidth="1"/>
    <col min="261" max="261" width="18.28515625" style="1" customWidth="1"/>
    <col min="262" max="265" width="16.5703125" style="1" customWidth="1"/>
    <col min="266" max="266" width="15.85546875" style="1" customWidth="1"/>
    <col min="267" max="267" width="11.28515625" style="1" customWidth="1"/>
    <col min="268" max="512" width="9.140625" style="1"/>
    <col min="513" max="513" width="8.42578125" style="1" customWidth="1"/>
    <col min="514" max="514" width="62.5703125" style="1" customWidth="1"/>
    <col min="515" max="515" width="21" style="1" customWidth="1"/>
    <col min="516" max="516" width="15.42578125" style="1" customWidth="1"/>
    <col min="517" max="517" width="18.28515625" style="1" customWidth="1"/>
    <col min="518" max="521" width="16.5703125" style="1" customWidth="1"/>
    <col min="522" max="522" width="15.85546875" style="1" customWidth="1"/>
    <col min="523" max="523" width="11.28515625" style="1" customWidth="1"/>
    <col min="524" max="768" width="9.140625" style="1"/>
    <col min="769" max="769" width="8.42578125" style="1" customWidth="1"/>
    <col min="770" max="770" width="62.5703125" style="1" customWidth="1"/>
    <col min="771" max="771" width="21" style="1" customWidth="1"/>
    <col min="772" max="772" width="15.42578125" style="1" customWidth="1"/>
    <col min="773" max="773" width="18.28515625" style="1" customWidth="1"/>
    <col min="774" max="777" width="16.5703125" style="1" customWidth="1"/>
    <col min="778" max="778" width="15.85546875" style="1" customWidth="1"/>
    <col min="779" max="779" width="11.28515625" style="1" customWidth="1"/>
    <col min="780" max="1024" width="9.140625" style="1"/>
    <col min="1025" max="1025" width="8.42578125" style="1" customWidth="1"/>
    <col min="1026" max="1026" width="62.5703125" style="1" customWidth="1"/>
    <col min="1027" max="1027" width="21" style="1" customWidth="1"/>
    <col min="1028" max="1028" width="15.42578125" style="1" customWidth="1"/>
    <col min="1029" max="1029" width="18.28515625" style="1" customWidth="1"/>
    <col min="1030" max="1033" width="16.5703125" style="1" customWidth="1"/>
    <col min="1034" max="1034" width="15.85546875" style="1" customWidth="1"/>
    <col min="1035" max="1035" width="11.28515625" style="1" customWidth="1"/>
    <col min="1036" max="1280" width="9.140625" style="1"/>
    <col min="1281" max="1281" width="8.42578125" style="1" customWidth="1"/>
    <col min="1282" max="1282" width="62.5703125" style="1" customWidth="1"/>
    <col min="1283" max="1283" width="21" style="1" customWidth="1"/>
    <col min="1284" max="1284" width="15.42578125" style="1" customWidth="1"/>
    <col min="1285" max="1285" width="18.28515625" style="1" customWidth="1"/>
    <col min="1286" max="1289" width="16.5703125" style="1" customWidth="1"/>
    <col min="1290" max="1290" width="15.85546875" style="1" customWidth="1"/>
    <col min="1291" max="1291" width="11.28515625" style="1" customWidth="1"/>
    <col min="1292" max="1536" width="9.140625" style="1"/>
    <col min="1537" max="1537" width="8.42578125" style="1" customWidth="1"/>
    <col min="1538" max="1538" width="62.5703125" style="1" customWidth="1"/>
    <col min="1539" max="1539" width="21" style="1" customWidth="1"/>
    <col min="1540" max="1540" width="15.42578125" style="1" customWidth="1"/>
    <col min="1541" max="1541" width="18.28515625" style="1" customWidth="1"/>
    <col min="1542" max="1545" width="16.5703125" style="1" customWidth="1"/>
    <col min="1546" max="1546" width="15.85546875" style="1" customWidth="1"/>
    <col min="1547" max="1547" width="11.28515625" style="1" customWidth="1"/>
    <col min="1548" max="1792" width="9.140625" style="1"/>
    <col min="1793" max="1793" width="8.42578125" style="1" customWidth="1"/>
    <col min="1794" max="1794" width="62.5703125" style="1" customWidth="1"/>
    <col min="1795" max="1795" width="21" style="1" customWidth="1"/>
    <col min="1796" max="1796" width="15.42578125" style="1" customWidth="1"/>
    <col min="1797" max="1797" width="18.28515625" style="1" customWidth="1"/>
    <col min="1798" max="1801" width="16.5703125" style="1" customWidth="1"/>
    <col min="1802" max="1802" width="15.85546875" style="1" customWidth="1"/>
    <col min="1803" max="1803" width="11.28515625" style="1" customWidth="1"/>
    <col min="1804" max="2048" width="9.140625" style="1"/>
    <col min="2049" max="2049" width="8.42578125" style="1" customWidth="1"/>
    <col min="2050" max="2050" width="62.5703125" style="1" customWidth="1"/>
    <col min="2051" max="2051" width="21" style="1" customWidth="1"/>
    <col min="2052" max="2052" width="15.42578125" style="1" customWidth="1"/>
    <col min="2053" max="2053" width="18.28515625" style="1" customWidth="1"/>
    <col min="2054" max="2057" width="16.5703125" style="1" customWidth="1"/>
    <col min="2058" max="2058" width="15.85546875" style="1" customWidth="1"/>
    <col min="2059" max="2059" width="11.28515625" style="1" customWidth="1"/>
    <col min="2060" max="2304" width="9.140625" style="1"/>
    <col min="2305" max="2305" width="8.42578125" style="1" customWidth="1"/>
    <col min="2306" max="2306" width="62.5703125" style="1" customWidth="1"/>
    <col min="2307" max="2307" width="21" style="1" customWidth="1"/>
    <col min="2308" max="2308" width="15.42578125" style="1" customWidth="1"/>
    <col min="2309" max="2309" width="18.28515625" style="1" customWidth="1"/>
    <col min="2310" max="2313" width="16.5703125" style="1" customWidth="1"/>
    <col min="2314" max="2314" width="15.85546875" style="1" customWidth="1"/>
    <col min="2315" max="2315" width="11.28515625" style="1" customWidth="1"/>
    <col min="2316" max="2560" width="9.140625" style="1"/>
    <col min="2561" max="2561" width="8.42578125" style="1" customWidth="1"/>
    <col min="2562" max="2562" width="62.5703125" style="1" customWidth="1"/>
    <col min="2563" max="2563" width="21" style="1" customWidth="1"/>
    <col min="2564" max="2564" width="15.42578125" style="1" customWidth="1"/>
    <col min="2565" max="2565" width="18.28515625" style="1" customWidth="1"/>
    <col min="2566" max="2569" width="16.5703125" style="1" customWidth="1"/>
    <col min="2570" max="2570" width="15.85546875" style="1" customWidth="1"/>
    <col min="2571" max="2571" width="11.28515625" style="1" customWidth="1"/>
    <col min="2572" max="2816" width="9.140625" style="1"/>
    <col min="2817" max="2817" width="8.42578125" style="1" customWidth="1"/>
    <col min="2818" max="2818" width="62.5703125" style="1" customWidth="1"/>
    <col min="2819" max="2819" width="21" style="1" customWidth="1"/>
    <col min="2820" max="2820" width="15.42578125" style="1" customWidth="1"/>
    <col min="2821" max="2821" width="18.28515625" style="1" customWidth="1"/>
    <col min="2822" max="2825" width="16.5703125" style="1" customWidth="1"/>
    <col min="2826" max="2826" width="15.85546875" style="1" customWidth="1"/>
    <col min="2827" max="2827" width="11.28515625" style="1" customWidth="1"/>
    <col min="2828" max="3072" width="9.140625" style="1"/>
    <col min="3073" max="3073" width="8.42578125" style="1" customWidth="1"/>
    <col min="3074" max="3074" width="62.5703125" style="1" customWidth="1"/>
    <col min="3075" max="3075" width="21" style="1" customWidth="1"/>
    <col min="3076" max="3076" width="15.42578125" style="1" customWidth="1"/>
    <col min="3077" max="3077" width="18.28515625" style="1" customWidth="1"/>
    <col min="3078" max="3081" width="16.5703125" style="1" customWidth="1"/>
    <col min="3082" max="3082" width="15.85546875" style="1" customWidth="1"/>
    <col min="3083" max="3083" width="11.28515625" style="1" customWidth="1"/>
    <col min="3084" max="3328" width="9.140625" style="1"/>
    <col min="3329" max="3329" width="8.42578125" style="1" customWidth="1"/>
    <col min="3330" max="3330" width="62.5703125" style="1" customWidth="1"/>
    <col min="3331" max="3331" width="21" style="1" customWidth="1"/>
    <col min="3332" max="3332" width="15.42578125" style="1" customWidth="1"/>
    <col min="3333" max="3333" width="18.28515625" style="1" customWidth="1"/>
    <col min="3334" max="3337" width="16.5703125" style="1" customWidth="1"/>
    <col min="3338" max="3338" width="15.85546875" style="1" customWidth="1"/>
    <col min="3339" max="3339" width="11.28515625" style="1" customWidth="1"/>
    <col min="3340" max="3584" width="9.140625" style="1"/>
    <col min="3585" max="3585" width="8.42578125" style="1" customWidth="1"/>
    <col min="3586" max="3586" width="62.5703125" style="1" customWidth="1"/>
    <col min="3587" max="3587" width="21" style="1" customWidth="1"/>
    <col min="3588" max="3588" width="15.42578125" style="1" customWidth="1"/>
    <col min="3589" max="3589" width="18.28515625" style="1" customWidth="1"/>
    <col min="3590" max="3593" width="16.5703125" style="1" customWidth="1"/>
    <col min="3594" max="3594" width="15.85546875" style="1" customWidth="1"/>
    <col min="3595" max="3595" width="11.28515625" style="1" customWidth="1"/>
    <col min="3596" max="3840" width="9.140625" style="1"/>
    <col min="3841" max="3841" width="8.42578125" style="1" customWidth="1"/>
    <col min="3842" max="3842" width="62.5703125" style="1" customWidth="1"/>
    <col min="3843" max="3843" width="21" style="1" customWidth="1"/>
    <col min="3844" max="3844" width="15.42578125" style="1" customWidth="1"/>
    <col min="3845" max="3845" width="18.28515625" style="1" customWidth="1"/>
    <col min="3846" max="3849" width="16.5703125" style="1" customWidth="1"/>
    <col min="3850" max="3850" width="15.85546875" style="1" customWidth="1"/>
    <col min="3851" max="3851" width="11.28515625" style="1" customWidth="1"/>
    <col min="3852" max="4096" width="9.140625" style="1"/>
    <col min="4097" max="4097" width="8.42578125" style="1" customWidth="1"/>
    <col min="4098" max="4098" width="62.5703125" style="1" customWidth="1"/>
    <col min="4099" max="4099" width="21" style="1" customWidth="1"/>
    <col min="4100" max="4100" width="15.42578125" style="1" customWidth="1"/>
    <col min="4101" max="4101" width="18.28515625" style="1" customWidth="1"/>
    <col min="4102" max="4105" width="16.5703125" style="1" customWidth="1"/>
    <col min="4106" max="4106" width="15.85546875" style="1" customWidth="1"/>
    <col min="4107" max="4107" width="11.28515625" style="1" customWidth="1"/>
    <col min="4108" max="4352" width="9.140625" style="1"/>
    <col min="4353" max="4353" width="8.42578125" style="1" customWidth="1"/>
    <col min="4354" max="4354" width="62.5703125" style="1" customWidth="1"/>
    <col min="4355" max="4355" width="21" style="1" customWidth="1"/>
    <col min="4356" max="4356" width="15.42578125" style="1" customWidth="1"/>
    <col min="4357" max="4357" width="18.28515625" style="1" customWidth="1"/>
    <col min="4358" max="4361" width="16.5703125" style="1" customWidth="1"/>
    <col min="4362" max="4362" width="15.85546875" style="1" customWidth="1"/>
    <col min="4363" max="4363" width="11.28515625" style="1" customWidth="1"/>
    <col min="4364" max="4608" width="9.140625" style="1"/>
    <col min="4609" max="4609" width="8.42578125" style="1" customWidth="1"/>
    <col min="4610" max="4610" width="62.5703125" style="1" customWidth="1"/>
    <col min="4611" max="4611" width="21" style="1" customWidth="1"/>
    <col min="4612" max="4612" width="15.42578125" style="1" customWidth="1"/>
    <col min="4613" max="4613" width="18.28515625" style="1" customWidth="1"/>
    <col min="4614" max="4617" width="16.5703125" style="1" customWidth="1"/>
    <col min="4618" max="4618" width="15.85546875" style="1" customWidth="1"/>
    <col min="4619" max="4619" width="11.28515625" style="1" customWidth="1"/>
    <col min="4620" max="4864" width="9.140625" style="1"/>
    <col min="4865" max="4865" width="8.42578125" style="1" customWidth="1"/>
    <col min="4866" max="4866" width="62.5703125" style="1" customWidth="1"/>
    <col min="4867" max="4867" width="21" style="1" customWidth="1"/>
    <col min="4868" max="4868" width="15.42578125" style="1" customWidth="1"/>
    <col min="4869" max="4869" width="18.28515625" style="1" customWidth="1"/>
    <col min="4870" max="4873" width="16.5703125" style="1" customWidth="1"/>
    <col min="4874" max="4874" width="15.85546875" style="1" customWidth="1"/>
    <col min="4875" max="4875" width="11.28515625" style="1" customWidth="1"/>
    <col min="4876" max="5120" width="9.140625" style="1"/>
    <col min="5121" max="5121" width="8.42578125" style="1" customWidth="1"/>
    <col min="5122" max="5122" width="62.5703125" style="1" customWidth="1"/>
    <col min="5123" max="5123" width="21" style="1" customWidth="1"/>
    <col min="5124" max="5124" width="15.42578125" style="1" customWidth="1"/>
    <col min="5125" max="5125" width="18.28515625" style="1" customWidth="1"/>
    <col min="5126" max="5129" width="16.5703125" style="1" customWidth="1"/>
    <col min="5130" max="5130" width="15.85546875" style="1" customWidth="1"/>
    <col min="5131" max="5131" width="11.28515625" style="1" customWidth="1"/>
    <col min="5132" max="5376" width="9.140625" style="1"/>
    <col min="5377" max="5377" width="8.42578125" style="1" customWidth="1"/>
    <col min="5378" max="5378" width="62.5703125" style="1" customWidth="1"/>
    <col min="5379" max="5379" width="21" style="1" customWidth="1"/>
    <col min="5380" max="5380" width="15.42578125" style="1" customWidth="1"/>
    <col min="5381" max="5381" width="18.28515625" style="1" customWidth="1"/>
    <col min="5382" max="5385" width="16.5703125" style="1" customWidth="1"/>
    <col min="5386" max="5386" width="15.85546875" style="1" customWidth="1"/>
    <col min="5387" max="5387" width="11.28515625" style="1" customWidth="1"/>
    <col min="5388" max="5632" width="9.140625" style="1"/>
    <col min="5633" max="5633" width="8.42578125" style="1" customWidth="1"/>
    <col min="5634" max="5634" width="62.5703125" style="1" customWidth="1"/>
    <col min="5635" max="5635" width="21" style="1" customWidth="1"/>
    <col min="5636" max="5636" width="15.42578125" style="1" customWidth="1"/>
    <col min="5637" max="5637" width="18.28515625" style="1" customWidth="1"/>
    <col min="5638" max="5641" width="16.5703125" style="1" customWidth="1"/>
    <col min="5642" max="5642" width="15.85546875" style="1" customWidth="1"/>
    <col min="5643" max="5643" width="11.28515625" style="1" customWidth="1"/>
    <col min="5644" max="5888" width="9.140625" style="1"/>
    <col min="5889" max="5889" width="8.42578125" style="1" customWidth="1"/>
    <col min="5890" max="5890" width="62.5703125" style="1" customWidth="1"/>
    <col min="5891" max="5891" width="21" style="1" customWidth="1"/>
    <col min="5892" max="5892" width="15.42578125" style="1" customWidth="1"/>
    <col min="5893" max="5893" width="18.28515625" style="1" customWidth="1"/>
    <col min="5894" max="5897" width="16.5703125" style="1" customWidth="1"/>
    <col min="5898" max="5898" width="15.85546875" style="1" customWidth="1"/>
    <col min="5899" max="5899" width="11.28515625" style="1" customWidth="1"/>
    <col min="5900" max="6144" width="9.140625" style="1"/>
    <col min="6145" max="6145" width="8.42578125" style="1" customWidth="1"/>
    <col min="6146" max="6146" width="62.5703125" style="1" customWidth="1"/>
    <col min="6147" max="6147" width="21" style="1" customWidth="1"/>
    <col min="6148" max="6148" width="15.42578125" style="1" customWidth="1"/>
    <col min="6149" max="6149" width="18.28515625" style="1" customWidth="1"/>
    <col min="6150" max="6153" width="16.5703125" style="1" customWidth="1"/>
    <col min="6154" max="6154" width="15.85546875" style="1" customWidth="1"/>
    <col min="6155" max="6155" width="11.28515625" style="1" customWidth="1"/>
    <col min="6156" max="6400" width="9.140625" style="1"/>
    <col min="6401" max="6401" width="8.42578125" style="1" customWidth="1"/>
    <col min="6402" max="6402" width="62.5703125" style="1" customWidth="1"/>
    <col min="6403" max="6403" width="21" style="1" customWidth="1"/>
    <col min="6404" max="6404" width="15.42578125" style="1" customWidth="1"/>
    <col min="6405" max="6405" width="18.28515625" style="1" customWidth="1"/>
    <col min="6406" max="6409" width="16.5703125" style="1" customWidth="1"/>
    <col min="6410" max="6410" width="15.85546875" style="1" customWidth="1"/>
    <col min="6411" max="6411" width="11.28515625" style="1" customWidth="1"/>
    <col min="6412" max="6656" width="9.140625" style="1"/>
    <col min="6657" max="6657" width="8.42578125" style="1" customWidth="1"/>
    <col min="6658" max="6658" width="62.5703125" style="1" customWidth="1"/>
    <col min="6659" max="6659" width="21" style="1" customWidth="1"/>
    <col min="6660" max="6660" width="15.42578125" style="1" customWidth="1"/>
    <col min="6661" max="6661" width="18.28515625" style="1" customWidth="1"/>
    <col min="6662" max="6665" width="16.5703125" style="1" customWidth="1"/>
    <col min="6666" max="6666" width="15.85546875" style="1" customWidth="1"/>
    <col min="6667" max="6667" width="11.28515625" style="1" customWidth="1"/>
    <col min="6668" max="6912" width="9.140625" style="1"/>
    <col min="6913" max="6913" width="8.42578125" style="1" customWidth="1"/>
    <col min="6914" max="6914" width="62.5703125" style="1" customWidth="1"/>
    <col min="6915" max="6915" width="21" style="1" customWidth="1"/>
    <col min="6916" max="6916" width="15.42578125" style="1" customWidth="1"/>
    <col min="6917" max="6917" width="18.28515625" style="1" customWidth="1"/>
    <col min="6918" max="6921" width="16.5703125" style="1" customWidth="1"/>
    <col min="6922" max="6922" width="15.85546875" style="1" customWidth="1"/>
    <col min="6923" max="6923" width="11.28515625" style="1" customWidth="1"/>
    <col min="6924" max="7168" width="9.140625" style="1"/>
    <col min="7169" max="7169" width="8.42578125" style="1" customWidth="1"/>
    <col min="7170" max="7170" width="62.5703125" style="1" customWidth="1"/>
    <col min="7171" max="7171" width="21" style="1" customWidth="1"/>
    <col min="7172" max="7172" width="15.42578125" style="1" customWidth="1"/>
    <col min="7173" max="7173" width="18.28515625" style="1" customWidth="1"/>
    <col min="7174" max="7177" width="16.5703125" style="1" customWidth="1"/>
    <col min="7178" max="7178" width="15.85546875" style="1" customWidth="1"/>
    <col min="7179" max="7179" width="11.28515625" style="1" customWidth="1"/>
    <col min="7180" max="7424" width="9.140625" style="1"/>
    <col min="7425" max="7425" width="8.42578125" style="1" customWidth="1"/>
    <col min="7426" max="7426" width="62.5703125" style="1" customWidth="1"/>
    <col min="7427" max="7427" width="21" style="1" customWidth="1"/>
    <col min="7428" max="7428" width="15.42578125" style="1" customWidth="1"/>
    <col min="7429" max="7429" width="18.28515625" style="1" customWidth="1"/>
    <col min="7430" max="7433" width="16.5703125" style="1" customWidth="1"/>
    <col min="7434" max="7434" width="15.85546875" style="1" customWidth="1"/>
    <col min="7435" max="7435" width="11.28515625" style="1" customWidth="1"/>
    <col min="7436" max="7680" width="9.140625" style="1"/>
    <col min="7681" max="7681" width="8.42578125" style="1" customWidth="1"/>
    <col min="7682" max="7682" width="62.5703125" style="1" customWidth="1"/>
    <col min="7683" max="7683" width="21" style="1" customWidth="1"/>
    <col min="7684" max="7684" width="15.42578125" style="1" customWidth="1"/>
    <col min="7685" max="7685" width="18.28515625" style="1" customWidth="1"/>
    <col min="7686" max="7689" width="16.5703125" style="1" customWidth="1"/>
    <col min="7690" max="7690" width="15.85546875" style="1" customWidth="1"/>
    <col min="7691" max="7691" width="11.28515625" style="1" customWidth="1"/>
    <col min="7692" max="7936" width="9.140625" style="1"/>
    <col min="7937" max="7937" width="8.42578125" style="1" customWidth="1"/>
    <col min="7938" max="7938" width="62.5703125" style="1" customWidth="1"/>
    <col min="7939" max="7939" width="21" style="1" customWidth="1"/>
    <col min="7940" max="7940" width="15.42578125" style="1" customWidth="1"/>
    <col min="7941" max="7941" width="18.28515625" style="1" customWidth="1"/>
    <col min="7942" max="7945" width="16.5703125" style="1" customWidth="1"/>
    <col min="7946" max="7946" width="15.85546875" style="1" customWidth="1"/>
    <col min="7947" max="7947" width="11.28515625" style="1" customWidth="1"/>
    <col min="7948" max="8192" width="9.140625" style="1"/>
    <col min="8193" max="8193" width="8.42578125" style="1" customWidth="1"/>
    <col min="8194" max="8194" width="62.5703125" style="1" customWidth="1"/>
    <col min="8195" max="8195" width="21" style="1" customWidth="1"/>
    <col min="8196" max="8196" width="15.42578125" style="1" customWidth="1"/>
    <col min="8197" max="8197" width="18.28515625" style="1" customWidth="1"/>
    <col min="8198" max="8201" width="16.5703125" style="1" customWidth="1"/>
    <col min="8202" max="8202" width="15.85546875" style="1" customWidth="1"/>
    <col min="8203" max="8203" width="11.28515625" style="1" customWidth="1"/>
    <col min="8204" max="8448" width="9.140625" style="1"/>
    <col min="8449" max="8449" width="8.42578125" style="1" customWidth="1"/>
    <col min="8450" max="8450" width="62.5703125" style="1" customWidth="1"/>
    <col min="8451" max="8451" width="21" style="1" customWidth="1"/>
    <col min="8452" max="8452" width="15.42578125" style="1" customWidth="1"/>
    <col min="8453" max="8453" width="18.28515625" style="1" customWidth="1"/>
    <col min="8454" max="8457" width="16.5703125" style="1" customWidth="1"/>
    <col min="8458" max="8458" width="15.85546875" style="1" customWidth="1"/>
    <col min="8459" max="8459" width="11.28515625" style="1" customWidth="1"/>
    <col min="8460" max="8704" width="9.140625" style="1"/>
    <col min="8705" max="8705" width="8.42578125" style="1" customWidth="1"/>
    <col min="8706" max="8706" width="62.5703125" style="1" customWidth="1"/>
    <col min="8707" max="8707" width="21" style="1" customWidth="1"/>
    <col min="8708" max="8708" width="15.42578125" style="1" customWidth="1"/>
    <col min="8709" max="8709" width="18.28515625" style="1" customWidth="1"/>
    <col min="8710" max="8713" width="16.5703125" style="1" customWidth="1"/>
    <col min="8714" max="8714" width="15.85546875" style="1" customWidth="1"/>
    <col min="8715" max="8715" width="11.28515625" style="1" customWidth="1"/>
    <col min="8716" max="8960" width="9.140625" style="1"/>
    <col min="8961" max="8961" width="8.42578125" style="1" customWidth="1"/>
    <col min="8962" max="8962" width="62.5703125" style="1" customWidth="1"/>
    <col min="8963" max="8963" width="21" style="1" customWidth="1"/>
    <col min="8964" max="8964" width="15.42578125" style="1" customWidth="1"/>
    <col min="8965" max="8965" width="18.28515625" style="1" customWidth="1"/>
    <col min="8966" max="8969" width="16.5703125" style="1" customWidth="1"/>
    <col min="8970" max="8970" width="15.85546875" style="1" customWidth="1"/>
    <col min="8971" max="8971" width="11.28515625" style="1" customWidth="1"/>
    <col min="8972" max="9216" width="9.140625" style="1"/>
    <col min="9217" max="9217" width="8.42578125" style="1" customWidth="1"/>
    <col min="9218" max="9218" width="62.5703125" style="1" customWidth="1"/>
    <col min="9219" max="9219" width="21" style="1" customWidth="1"/>
    <col min="9220" max="9220" width="15.42578125" style="1" customWidth="1"/>
    <col min="9221" max="9221" width="18.28515625" style="1" customWidth="1"/>
    <col min="9222" max="9225" width="16.5703125" style="1" customWidth="1"/>
    <col min="9226" max="9226" width="15.85546875" style="1" customWidth="1"/>
    <col min="9227" max="9227" width="11.28515625" style="1" customWidth="1"/>
    <col min="9228" max="9472" width="9.140625" style="1"/>
    <col min="9473" max="9473" width="8.42578125" style="1" customWidth="1"/>
    <col min="9474" max="9474" width="62.5703125" style="1" customWidth="1"/>
    <col min="9475" max="9475" width="21" style="1" customWidth="1"/>
    <col min="9476" max="9476" width="15.42578125" style="1" customWidth="1"/>
    <col min="9477" max="9477" width="18.28515625" style="1" customWidth="1"/>
    <col min="9478" max="9481" width="16.5703125" style="1" customWidth="1"/>
    <col min="9482" max="9482" width="15.85546875" style="1" customWidth="1"/>
    <col min="9483" max="9483" width="11.28515625" style="1" customWidth="1"/>
    <col min="9484" max="9728" width="9.140625" style="1"/>
    <col min="9729" max="9729" width="8.42578125" style="1" customWidth="1"/>
    <col min="9730" max="9730" width="62.5703125" style="1" customWidth="1"/>
    <col min="9731" max="9731" width="21" style="1" customWidth="1"/>
    <col min="9732" max="9732" width="15.42578125" style="1" customWidth="1"/>
    <col min="9733" max="9733" width="18.28515625" style="1" customWidth="1"/>
    <col min="9734" max="9737" width="16.5703125" style="1" customWidth="1"/>
    <col min="9738" max="9738" width="15.85546875" style="1" customWidth="1"/>
    <col min="9739" max="9739" width="11.28515625" style="1" customWidth="1"/>
    <col min="9740" max="9984" width="9.140625" style="1"/>
    <col min="9985" max="9985" width="8.42578125" style="1" customWidth="1"/>
    <col min="9986" max="9986" width="62.5703125" style="1" customWidth="1"/>
    <col min="9987" max="9987" width="21" style="1" customWidth="1"/>
    <col min="9988" max="9988" width="15.42578125" style="1" customWidth="1"/>
    <col min="9989" max="9989" width="18.28515625" style="1" customWidth="1"/>
    <col min="9990" max="9993" width="16.5703125" style="1" customWidth="1"/>
    <col min="9994" max="9994" width="15.85546875" style="1" customWidth="1"/>
    <col min="9995" max="9995" width="11.28515625" style="1" customWidth="1"/>
    <col min="9996" max="10240" width="9.140625" style="1"/>
    <col min="10241" max="10241" width="8.42578125" style="1" customWidth="1"/>
    <col min="10242" max="10242" width="62.5703125" style="1" customWidth="1"/>
    <col min="10243" max="10243" width="21" style="1" customWidth="1"/>
    <col min="10244" max="10244" width="15.42578125" style="1" customWidth="1"/>
    <col min="10245" max="10245" width="18.28515625" style="1" customWidth="1"/>
    <col min="10246" max="10249" width="16.5703125" style="1" customWidth="1"/>
    <col min="10250" max="10250" width="15.85546875" style="1" customWidth="1"/>
    <col min="10251" max="10251" width="11.28515625" style="1" customWidth="1"/>
    <col min="10252" max="10496" width="9.140625" style="1"/>
    <col min="10497" max="10497" width="8.42578125" style="1" customWidth="1"/>
    <col min="10498" max="10498" width="62.5703125" style="1" customWidth="1"/>
    <col min="10499" max="10499" width="21" style="1" customWidth="1"/>
    <col min="10500" max="10500" width="15.42578125" style="1" customWidth="1"/>
    <col min="10501" max="10501" width="18.28515625" style="1" customWidth="1"/>
    <col min="10502" max="10505" width="16.5703125" style="1" customWidth="1"/>
    <col min="10506" max="10506" width="15.85546875" style="1" customWidth="1"/>
    <col min="10507" max="10507" width="11.28515625" style="1" customWidth="1"/>
    <col min="10508" max="10752" width="9.140625" style="1"/>
    <col min="10753" max="10753" width="8.42578125" style="1" customWidth="1"/>
    <col min="10754" max="10754" width="62.5703125" style="1" customWidth="1"/>
    <col min="10755" max="10755" width="21" style="1" customWidth="1"/>
    <col min="10756" max="10756" width="15.42578125" style="1" customWidth="1"/>
    <col min="10757" max="10757" width="18.28515625" style="1" customWidth="1"/>
    <col min="10758" max="10761" width="16.5703125" style="1" customWidth="1"/>
    <col min="10762" max="10762" width="15.85546875" style="1" customWidth="1"/>
    <col min="10763" max="10763" width="11.28515625" style="1" customWidth="1"/>
    <col min="10764" max="11008" width="9.140625" style="1"/>
    <col min="11009" max="11009" width="8.42578125" style="1" customWidth="1"/>
    <col min="11010" max="11010" width="62.5703125" style="1" customWidth="1"/>
    <col min="11011" max="11011" width="21" style="1" customWidth="1"/>
    <col min="11012" max="11012" width="15.42578125" style="1" customWidth="1"/>
    <col min="11013" max="11013" width="18.28515625" style="1" customWidth="1"/>
    <col min="11014" max="11017" width="16.5703125" style="1" customWidth="1"/>
    <col min="11018" max="11018" width="15.85546875" style="1" customWidth="1"/>
    <col min="11019" max="11019" width="11.28515625" style="1" customWidth="1"/>
    <col min="11020" max="11264" width="9.140625" style="1"/>
    <col min="11265" max="11265" width="8.42578125" style="1" customWidth="1"/>
    <col min="11266" max="11266" width="62.5703125" style="1" customWidth="1"/>
    <col min="11267" max="11267" width="21" style="1" customWidth="1"/>
    <col min="11268" max="11268" width="15.42578125" style="1" customWidth="1"/>
    <col min="11269" max="11269" width="18.28515625" style="1" customWidth="1"/>
    <col min="11270" max="11273" width="16.5703125" style="1" customWidth="1"/>
    <col min="11274" max="11274" width="15.85546875" style="1" customWidth="1"/>
    <col min="11275" max="11275" width="11.28515625" style="1" customWidth="1"/>
    <col min="11276" max="11520" width="9.140625" style="1"/>
    <col min="11521" max="11521" width="8.42578125" style="1" customWidth="1"/>
    <col min="11522" max="11522" width="62.5703125" style="1" customWidth="1"/>
    <col min="11523" max="11523" width="21" style="1" customWidth="1"/>
    <col min="11524" max="11524" width="15.42578125" style="1" customWidth="1"/>
    <col min="11525" max="11525" width="18.28515625" style="1" customWidth="1"/>
    <col min="11526" max="11529" width="16.5703125" style="1" customWidth="1"/>
    <col min="11530" max="11530" width="15.85546875" style="1" customWidth="1"/>
    <col min="11531" max="11531" width="11.28515625" style="1" customWidth="1"/>
    <col min="11532" max="11776" width="9.140625" style="1"/>
    <col min="11777" max="11777" width="8.42578125" style="1" customWidth="1"/>
    <col min="11778" max="11778" width="62.5703125" style="1" customWidth="1"/>
    <col min="11779" max="11779" width="21" style="1" customWidth="1"/>
    <col min="11780" max="11780" width="15.42578125" style="1" customWidth="1"/>
    <col min="11781" max="11781" width="18.28515625" style="1" customWidth="1"/>
    <col min="11782" max="11785" width="16.5703125" style="1" customWidth="1"/>
    <col min="11786" max="11786" width="15.85546875" style="1" customWidth="1"/>
    <col min="11787" max="11787" width="11.28515625" style="1" customWidth="1"/>
    <col min="11788" max="12032" width="9.140625" style="1"/>
    <col min="12033" max="12033" width="8.42578125" style="1" customWidth="1"/>
    <col min="12034" max="12034" width="62.5703125" style="1" customWidth="1"/>
    <col min="12035" max="12035" width="21" style="1" customWidth="1"/>
    <col min="12036" max="12036" width="15.42578125" style="1" customWidth="1"/>
    <col min="12037" max="12037" width="18.28515625" style="1" customWidth="1"/>
    <col min="12038" max="12041" width="16.5703125" style="1" customWidth="1"/>
    <col min="12042" max="12042" width="15.85546875" style="1" customWidth="1"/>
    <col min="12043" max="12043" width="11.28515625" style="1" customWidth="1"/>
    <col min="12044" max="12288" width="9.140625" style="1"/>
    <col min="12289" max="12289" width="8.42578125" style="1" customWidth="1"/>
    <col min="12290" max="12290" width="62.5703125" style="1" customWidth="1"/>
    <col min="12291" max="12291" width="21" style="1" customWidth="1"/>
    <col min="12292" max="12292" width="15.42578125" style="1" customWidth="1"/>
    <col min="12293" max="12293" width="18.28515625" style="1" customWidth="1"/>
    <col min="12294" max="12297" width="16.5703125" style="1" customWidth="1"/>
    <col min="12298" max="12298" width="15.85546875" style="1" customWidth="1"/>
    <col min="12299" max="12299" width="11.28515625" style="1" customWidth="1"/>
    <col min="12300" max="12544" width="9.140625" style="1"/>
    <col min="12545" max="12545" width="8.42578125" style="1" customWidth="1"/>
    <col min="12546" max="12546" width="62.5703125" style="1" customWidth="1"/>
    <col min="12547" max="12547" width="21" style="1" customWidth="1"/>
    <col min="12548" max="12548" width="15.42578125" style="1" customWidth="1"/>
    <col min="12549" max="12549" width="18.28515625" style="1" customWidth="1"/>
    <col min="12550" max="12553" width="16.5703125" style="1" customWidth="1"/>
    <col min="12554" max="12554" width="15.85546875" style="1" customWidth="1"/>
    <col min="12555" max="12555" width="11.28515625" style="1" customWidth="1"/>
    <col min="12556" max="12800" width="9.140625" style="1"/>
    <col min="12801" max="12801" width="8.42578125" style="1" customWidth="1"/>
    <col min="12802" max="12802" width="62.5703125" style="1" customWidth="1"/>
    <col min="12803" max="12803" width="21" style="1" customWidth="1"/>
    <col min="12804" max="12804" width="15.42578125" style="1" customWidth="1"/>
    <col min="12805" max="12805" width="18.28515625" style="1" customWidth="1"/>
    <col min="12806" max="12809" width="16.5703125" style="1" customWidth="1"/>
    <col min="12810" max="12810" width="15.85546875" style="1" customWidth="1"/>
    <col min="12811" max="12811" width="11.28515625" style="1" customWidth="1"/>
    <col min="12812" max="13056" width="9.140625" style="1"/>
    <col min="13057" max="13057" width="8.42578125" style="1" customWidth="1"/>
    <col min="13058" max="13058" width="62.5703125" style="1" customWidth="1"/>
    <col min="13059" max="13059" width="21" style="1" customWidth="1"/>
    <col min="13060" max="13060" width="15.42578125" style="1" customWidth="1"/>
    <col min="13061" max="13061" width="18.28515625" style="1" customWidth="1"/>
    <col min="13062" max="13065" width="16.5703125" style="1" customWidth="1"/>
    <col min="13066" max="13066" width="15.85546875" style="1" customWidth="1"/>
    <col min="13067" max="13067" width="11.28515625" style="1" customWidth="1"/>
    <col min="13068" max="13312" width="9.140625" style="1"/>
    <col min="13313" max="13313" width="8.42578125" style="1" customWidth="1"/>
    <col min="13314" max="13314" width="62.5703125" style="1" customWidth="1"/>
    <col min="13315" max="13315" width="21" style="1" customWidth="1"/>
    <col min="13316" max="13316" width="15.42578125" style="1" customWidth="1"/>
    <col min="13317" max="13317" width="18.28515625" style="1" customWidth="1"/>
    <col min="13318" max="13321" width="16.5703125" style="1" customWidth="1"/>
    <col min="13322" max="13322" width="15.85546875" style="1" customWidth="1"/>
    <col min="13323" max="13323" width="11.28515625" style="1" customWidth="1"/>
    <col min="13324" max="13568" width="9.140625" style="1"/>
    <col min="13569" max="13569" width="8.42578125" style="1" customWidth="1"/>
    <col min="13570" max="13570" width="62.5703125" style="1" customWidth="1"/>
    <col min="13571" max="13571" width="21" style="1" customWidth="1"/>
    <col min="13572" max="13572" width="15.42578125" style="1" customWidth="1"/>
    <col min="13573" max="13573" width="18.28515625" style="1" customWidth="1"/>
    <col min="13574" max="13577" width="16.5703125" style="1" customWidth="1"/>
    <col min="13578" max="13578" width="15.85546875" style="1" customWidth="1"/>
    <col min="13579" max="13579" width="11.28515625" style="1" customWidth="1"/>
    <col min="13580" max="13824" width="9.140625" style="1"/>
    <col min="13825" max="13825" width="8.42578125" style="1" customWidth="1"/>
    <col min="13826" max="13826" width="62.5703125" style="1" customWidth="1"/>
    <col min="13827" max="13827" width="21" style="1" customWidth="1"/>
    <col min="13828" max="13828" width="15.42578125" style="1" customWidth="1"/>
    <col min="13829" max="13829" width="18.28515625" style="1" customWidth="1"/>
    <col min="13830" max="13833" width="16.5703125" style="1" customWidth="1"/>
    <col min="13834" max="13834" width="15.85546875" style="1" customWidth="1"/>
    <col min="13835" max="13835" width="11.28515625" style="1" customWidth="1"/>
    <col min="13836" max="14080" width="9.140625" style="1"/>
    <col min="14081" max="14081" width="8.42578125" style="1" customWidth="1"/>
    <col min="14082" max="14082" width="62.5703125" style="1" customWidth="1"/>
    <col min="14083" max="14083" width="21" style="1" customWidth="1"/>
    <col min="14084" max="14084" width="15.42578125" style="1" customWidth="1"/>
    <col min="14085" max="14085" width="18.28515625" style="1" customWidth="1"/>
    <col min="14086" max="14089" width="16.5703125" style="1" customWidth="1"/>
    <col min="14090" max="14090" width="15.85546875" style="1" customWidth="1"/>
    <col min="14091" max="14091" width="11.28515625" style="1" customWidth="1"/>
    <col min="14092" max="14336" width="9.140625" style="1"/>
    <col min="14337" max="14337" width="8.42578125" style="1" customWidth="1"/>
    <col min="14338" max="14338" width="62.5703125" style="1" customWidth="1"/>
    <col min="14339" max="14339" width="21" style="1" customWidth="1"/>
    <col min="14340" max="14340" width="15.42578125" style="1" customWidth="1"/>
    <col min="14341" max="14341" width="18.28515625" style="1" customWidth="1"/>
    <col min="14342" max="14345" width="16.5703125" style="1" customWidth="1"/>
    <col min="14346" max="14346" width="15.85546875" style="1" customWidth="1"/>
    <col min="14347" max="14347" width="11.28515625" style="1" customWidth="1"/>
    <col min="14348" max="14592" width="9.140625" style="1"/>
    <col min="14593" max="14593" width="8.42578125" style="1" customWidth="1"/>
    <col min="14594" max="14594" width="62.5703125" style="1" customWidth="1"/>
    <col min="14595" max="14595" width="21" style="1" customWidth="1"/>
    <col min="14596" max="14596" width="15.42578125" style="1" customWidth="1"/>
    <col min="14597" max="14597" width="18.28515625" style="1" customWidth="1"/>
    <col min="14598" max="14601" width="16.5703125" style="1" customWidth="1"/>
    <col min="14602" max="14602" width="15.85546875" style="1" customWidth="1"/>
    <col min="14603" max="14603" width="11.28515625" style="1" customWidth="1"/>
    <col min="14604" max="14848" width="9.140625" style="1"/>
    <col min="14849" max="14849" width="8.42578125" style="1" customWidth="1"/>
    <col min="14850" max="14850" width="62.5703125" style="1" customWidth="1"/>
    <col min="14851" max="14851" width="21" style="1" customWidth="1"/>
    <col min="14852" max="14852" width="15.42578125" style="1" customWidth="1"/>
    <col min="14853" max="14853" width="18.28515625" style="1" customWidth="1"/>
    <col min="14854" max="14857" width="16.5703125" style="1" customWidth="1"/>
    <col min="14858" max="14858" width="15.85546875" style="1" customWidth="1"/>
    <col min="14859" max="14859" width="11.28515625" style="1" customWidth="1"/>
    <col min="14860" max="15104" width="9.140625" style="1"/>
    <col min="15105" max="15105" width="8.42578125" style="1" customWidth="1"/>
    <col min="15106" max="15106" width="62.5703125" style="1" customWidth="1"/>
    <col min="15107" max="15107" width="21" style="1" customWidth="1"/>
    <col min="15108" max="15108" width="15.42578125" style="1" customWidth="1"/>
    <col min="15109" max="15109" width="18.28515625" style="1" customWidth="1"/>
    <col min="15110" max="15113" width="16.5703125" style="1" customWidth="1"/>
    <col min="15114" max="15114" width="15.85546875" style="1" customWidth="1"/>
    <col min="15115" max="15115" width="11.28515625" style="1" customWidth="1"/>
    <col min="15116" max="15360" width="9.140625" style="1"/>
    <col min="15361" max="15361" width="8.42578125" style="1" customWidth="1"/>
    <col min="15362" max="15362" width="62.5703125" style="1" customWidth="1"/>
    <col min="15363" max="15363" width="21" style="1" customWidth="1"/>
    <col min="15364" max="15364" width="15.42578125" style="1" customWidth="1"/>
    <col min="15365" max="15365" width="18.28515625" style="1" customWidth="1"/>
    <col min="15366" max="15369" width="16.5703125" style="1" customWidth="1"/>
    <col min="15370" max="15370" width="15.85546875" style="1" customWidth="1"/>
    <col min="15371" max="15371" width="11.28515625" style="1" customWidth="1"/>
    <col min="15372" max="15616" width="9.140625" style="1"/>
    <col min="15617" max="15617" width="8.42578125" style="1" customWidth="1"/>
    <col min="15618" max="15618" width="62.5703125" style="1" customWidth="1"/>
    <col min="15619" max="15619" width="21" style="1" customWidth="1"/>
    <col min="15620" max="15620" width="15.42578125" style="1" customWidth="1"/>
    <col min="15621" max="15621" width="18.28515625" style="1" customWidth="1"/>
    <col min="15622" max="15625" width="16.5703125" style="1" customWidth="1"/>
    <col min="15626" max="15626" width="15.85546875" style="1" customWidth="1"/>
    <col min="15627" max="15627" width="11.28515625" style="1" customWidth="1"/>
    <col min="15628" max="15872" width="9.140625" style="1"/>
    <col min="15873" max="15873" width="8.42578125" style="1" customWidth="1"/>
    <col min="15874" max="15874" width="62.5703125" style="1" customWidth="1"/>
    <col min="15875" max="15875" width="21" style="1" customWidth="1"/>
    <col min="15876" max="15876" width="15.42578125" style="1" customWidth="1"/>
    <col min="15877" max="15877" width="18.28515625" style="1" customWidth="1"/>
    <col min="15878" max="15881" width="16.5703125" style="1" customWidth="1"/>
    <col min="15882" max="15882" width="15.85546875" style="1" customWidth="1"/>
    <col min="15883" max="15883" width="11.28515625" style="1" customWidth="1"/>
    <col min="15884" max="16128" width="9.140625" style="1"/>
    <col min="16129" max="16129" width="8.42578125" style="1" customWidth="1"/>
    <col min="16130" max="16130" width="62.5703125" style="1" customWidth="1"/>
    <col min="16131" max="16131" width="21" style="1" customWidth="1"/>
    <col min="16132" max="16132" width="15.42578125" style="1" customWidth="1"/>
    <col min="16133" max="16133" width="18.28515625" style="1" customWidth="1"/>
    <col min="16134" max="16137" width="16.5703125" style="1" customWidth="1"/>
    <col min="16138" max="16138" width="15.85546875" style="1" customWidth="1"/>
    <col min="16139" max="16139" width="11.28515625" style="1" customWidth="1"/>
    <col min="16140" max="16384" width="9.140625" style="1"/>
  </cols>
  <sheetData>
    <row r="1" spans="1:11" outlineLevel="1" x14ac:dyDescent="0.3">
      <c r="G1" s="233" t="s">
        <v>32</v>
      </c>
      <c r="H1" s="234"/>
      <c r="I1" s="235"/>
    </row>
    <row r="3" spans="1:11" x14ac:dyDescent="0.3">
      <c r="I3" s="22" t="s">
        <v>33</v>
      </c>
    </row>
    <row r="4" spans="1:11" x14ac:dyDescent="0.3">
      <c r="D4" s="13" t="s">
        <v>34</v>
      </c>
    </row>
    <row r="5" spans="1:11" x14ac:dyDescent="0.3">
      <c r="D5" s="14" t="s">
        <v>0</v>
      </c>
    </row>
    <row r="6" spans="1:11" x14ac:dyDescent="0.3">
      <c r="D6" s="2" t="s">
        <v>1</v>
      </c>
    </row>
    <row r="7" spans="1:11" x14ac:dyDescent="0.3">
      <c r="D7" s="14" t="s">
        <v>2</v>
      </c>
    </row>
    <row r="8" spans="1:11" x14ac:dyDescent="0.3">
      <c r="D8" s="2" t="s">
        <v>3</v>
      </c>
    </row>
    <row r="9" spans="1:11" x14ac:dyDescent="0.3">
      <c r="B9" s="23" t="s">
        <v>35</v>
      </c>
      <c r="D9" s="13"/>
    </row>
    <row r="11" spans="1:11" x14ac:dyDescent="0.3">
      <c r="A11" s="236" t="s">
        <v>4</v>
      </c>
      <c r="B11" s="236" t="s">
        <v>5</v>
      </c>
      <c r="C11" s="236" t="s">
        <v>6</v>
      </c>
      <c r="D11" s="236" t="s">
        <v>7</v>
      </c>
      <c r="E11" s="236" t="s">
        <v>8</v>
      </c>
      <c r="F11" s="236" t="s">
        <v>9</v>
      </c>
      <c r="G11" s="239"/>
      <c r="H11" s="239"/>
      <c r="I11" s="240"/>
    </row>
    <row r="12" spans="1:11" ht="56.25" x14ac:dyDescent="0.3">
      <c r="A12" s="237"/>
      <c r="B12" s="238"/>
      <c r="C12" s="237"/>
      <c r="D12" s="237"/>
      <c r="E12" s="238"/>
      <c r="F12" s="15" t="s">
        <v>10</v>
      </c>
      <c r="G12" s="15" t="s">
        <v>11</v>
      </c>
      <c r="H12" s="15" t="s">
        <v>12</v>
      </c>
      <c r="I12" s="15" t="s">
        <v>13</v>
      </c>
    </row>
    <row r="13" spans="1:11" x14ac:dyDescent="0.3">
      <c r="A13" s="7">
        <v>1</v>
      </c>
      <c r="B13" s="7">
        <v>2</v>
      </c>
      <c r="C13" s="7">
        <v>3</v>
      </c>
      <c r="D13" s="5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11" x14ac:dyDescent="0.3">
      <c r="A14" s="30"/>
      <c r="B14" s="31" t="s">
        <v>70</v>
      </c>
      <c r="C14" s="30"/>
      <c r="D14" s="30"/>
      <c r="E14" s="30"/>
      <c r="F14" s="30"/>
      <c r="G14" s="30"/>
      <c r="H14" s="30"/>
      <c r="I14" s="30"/>
    </row>
    <row r="15" spans="1:11" x14ac:dyDescent="0.3">
      <c r="A15" s="32"/>
      <c r="B15" s="33" t="s">
        <v>36</v>
      </c>
      <c r="C15" s="34"/>
      <c r="D15" s="34"/>
      <c r="E15" s="35">
        <f>SUM(F15:I15)</f>
        <v>21503093.138073023</v>
      </c>
      <c r="F15" s="36">
        <f>F16+F66+F84+F85+F86</f>
        <v>19542753.742043454</v>
      </c>
      <c r="G15" s="36">
        <f>G16+G66+G84+G85+G86</f>
        <v>1960339.3960295701</v>
      </c>
      <c r="H15" s="36">
        <f>H16+H66+H84+H85+H86</f>
        <v>0</v>
      </c>
      <c r="I15" s="36">
        <f>I16+I66+I84+I85+I86</f>
        <v>0</v>
      </c>
      <c r="J15" s="9"/>
    </row>
    <row r="16" spans="1:11" x14ac:dyDescent="0.3">
      <c r="A16" s="10"/>
      <c r="B16" s="8" t="s">
        <v>14</v>
      </c>
      <c r="C16" s="7"/>
      <c r="D16" s="7"/>
      <c r="E16" s="6">
        <f>SUM(F16:I16)</f>
        <v>12617119.044072151</v>
      </c>
      <c r="F16" s="11">
        <f>SUM(F17:F65)</f>
        <v>10656779.64804258</v>
      </c>
      <c r="G16" s="11">
        <f>SUM(G17:G65)</f>
        <v>1960339.3960295701</v>
      </c>
      <c r="H16" s="11">
        <f>SUM(H17:H65)</f>
        <v>0</v>
      </c>
      <c r="I16" s="11">
        <f>SUM(I17:I65)</f>
        <v>0</v>
      </c>
      <c r="K16" s="9"/>
    </row>
    <row r="17" spans="1:9" x14ac:dyDescent="0.3">
      <c r="A17" s="4">
        <v>1</v>
      </c>
      <c r="B17" s="24" t="s">
        <v>37</v>
      </c>
      <c r="C17" s="21" t="s">
        <v>112</v>
      </c>
      <c r="D17" s="21">
        <v>2</v>
      </c>
      <c r="E17" s="6">
        <f t="shared" ref="E17:E86" si="0">SUM(F17:I17)</f>
        <v>308376.84929198201</v>
      </c>
      <c r="F17" s="26">
        <v>308376.84929198201</v>
      </c>
      <c r="G17" s="26"/>
      <c r="H17" s="26"/>
      <c r="I17" s="26"/>
    </row>
    <row r="18" spans="1:9" x14ac:dyDescent="0.3">
      <c r="A18" s="4" t="s">
        <v>115</v>
      </c>
      <c r="B18" s="24" t="s">
        <v>113</v>
      </c>
      <c r="C18" s="21" t="s">
        <v>112</v>
      </c>
      <c r="D18" s="21">
        <v>1</v>
      </c>
      <c r="E18" s="6"/>
      <c r="F18" s="26"/>
      <c r="G18" s="26"/>
      <c r="H18" s="26"/>
      <c r="I18" s="26"/>
    </row>
    <row r="19" spans="1:9" x14ac:dyDescent="0.3">
      <c r="A19" s="4" t="s">
        <v>116</v>
      </c>
      <c r="B19" s="24" t="s">
        <v>117</v>
      </c>
      <c r="C19" s="21" t="s">
        <v>112</v>
      </c>
      <c r="D19" s="21">
        <v>1</v>
      </c>
      <c r="E19" s="6"/>
      <c r="F19" s="26"/>
      <c r="G19" s="26"/>
      <c r="H19" s="26"/>
      <c r="I19" s="26"/>
    </row>
    <row r="20" spans="1:9" x14ac:dyDescent="0.3">
      <c r="A20" s="4">
        <v>2</v>
      </c>
      <c r="B20" s="24" t="s">
        <v>39</v>
      </c>
      <c r="C20" s="18"/>
      <c r="D20" s="19"/>
      <c r="E20" s="6">
        <f t="shared" si="0"/>
        <v>512173.99762822001</v>
      </c>
      <c r="F20" s="26">
        <v>512173.99762822001</v>
      </c>
      <c r="G20" s="26"/>
      <c r="H20" s="26"/>
      <c r="I20" s="26"/>
    </row>
    <row r="21" spans="1:9" x14ac:dyDescent="0.3">
      <c r="A21" s="4" t="s">
        <v>125</v>
      </c>
      <c r="B21" s="24" t="s">
        <v>114</v>
      </c>
      <c r="C21" s="20" t="s">
        <v>112</v>
      </c>
      <c r="D21" s="21">
        <v>1</v>
      </c>
      <c r="E21" s="6"/>
      <c r="F21" s="26"/>
      <c r="G21" s="26"/>
      <c r="H21" s="26"/>
      <c r="I21" s="26"/>
    </row>
    <row r="22" spans="1:9" x14ac:dyDescent="0.3">
      <c r="A22" s="4" t="s">
        <v>126</v>
      </c>
      <c r="B22" s="24" t="s">
        <v>131</v>
      </c>
      <c r="C22" s="20" t="s">
        <v>112</v>
      </c>
      <c r="D22" s="21">
        <v>1</v>
      </c>
      <c r="E22" s="6"/>
      <c r="F22" s="26"/>
      <c r="G22" s="26"/>
      <c r="H22" s="26"/>
      <c r="I22" s="26"/>
    </row>
    <row r="23" spans="1:9" x14ac:dyDescent="0.3">
      <c r="A23" s="4" t="s">
        <v>127</v>
      </c>
      <c r="B23" s="24" t="s">
        <v>129</v>
      </c>
      <c r="C23" s="20" t="s">
        <v>112</v>
      </c>
      <c r="D23" s="21">
        <v>1</v>
      </c>
      <c r="E23" s="6"/>
      <c r="F23" s="26"/>
      <c r="G23" s="26"/>
      <c r="H23" s="26"/>
      <c r="I23" s="26"/>
    </row>
    <row r="24" spans="1:9" x14ac:dyDescent="0.3">
      <c r="A24" s="4" t="s">
        <v>128</v>
      </c>
      <c r="B24" s="24" t="s">
        <v>130</v>
      </c>
      <c r="C24" s="20" t="s">
        <v>112</v>
      </c>
      <c r="D24" s="21">
        <v>2</v>
      </c>
      <c r="E24" s="6"/>
      <c r="F24" s="26"/>
      <c r="G24" s="26"/>
      <c r="H24" s="26"/>
      <c r="I24" s="26"/>
    </row>
    <row r="25" spans="1:9" ht="37.5" x14ac:dyDescent="0.3">
      <c r="A25" s="4">
        <v>3</v>
      </c>
      <c r="B25" s="24" t="s">
        <v>242</v>
      </c>
      <c r="C25" s="18" t="s">
        <v>112</v>
      </c>
      <c r="D25" s="19">
        <v>170</v>
      </c>
      <c r="E25" s="6">
        <f t="shared" si="0"/>
        <v>48387.859704000002</v>
      </c>
      <c r="F25" s="26">
        <v>48387.859704000002</v>
      </c>
      <c r="G25" s="26"/>
      <c r="H25" s="26"/>
      <c r="I25" s="26"/>
    </row>
    <row r="26" spans="1:9" ht="37.5" x14ac:dyDescent="0.3">
      <c r="A26" s="4">
        <v>4</v>
      </c>
      <c r="B26" s="24" t="s">
        <v>41</v>
      </c>
      <c r="C26" s="18" t="s">
        <v>112</v>
      </c>
      <c r="D26" s="19">
        <v>3</v>
      </c>
      <c r="E26" s="6">
        <f t="shared" si="0"/>
        <v>28978.992000000002</v>
      </c>
      <c r="F26" s="26">
        <v>28978.992000000002</v>
      </c>
      <c r="G26" s="26"/>
      <c r="H26" s="26"/>
      <c r="I26" s="26"/>
    </row>
    <row r="27" spans="1:9" ht="37.5" x14ac:dyDescent="0.3">
      <c r="A27" s="4">
        <v>5</v>
      </c>
      <c r="B27" s="24" t="s">
        <v>42</v>
      </c>
      <c r="C27" s="18" t="s">
        <v>112</v>
      </c>
      <c r="D27" s="19">
        <v>7</v>
      </c>
      <c r="E27" s="6">
        <f t="shared" si="0"/>
        <v>33799.5</v>
      </c>
      <c r="F27" s="26">
        <v>33799.5</v>
      </c>
      <c r="G27" s="26"/>
      <c r="H27" s="26"/>
      <c r="I27" s="26"/>
    </row>
    <row r="28" spans="1:9" ht="37.5" x14ac:dyDescent="0.3">
      <c r="A28" s="4">
        <v>6</v>
      </c>
      <c r="B28" s="24" t="s">
        <v>44</v>
      </c>
      <c r="C28" s="18" t="s">
        <v>136</v>
      </c>
      <c r="D28" s="19">
        <v>3.5</v>
      </c>
      <c r="E28" s="6">
        <f t="shared" si="0"/>
        <v>359483.24100000004</v>
      </c>
      <c r="F28" s="26">
        <v>359483.24100000004</v>
      </c>
      <c r="G28" s="26"/>
      <c r="H28" s="26"/>
      <c r="I28" s="26"/>
    </row>
    <row r="29" spans="1:9" ht="93.75" x14ac:dyDescent="0.3">
      <c r="A29" s="4">
        <v>7</v>
      </c>
      <c r="B29" s="24" t="s">
        <v>27</v>
      </c>
      <c r="C29" s="18" t="s">
        <v>134</v>
      </c>
      <c r="D29" s="19">
        <v>1</v>
      </c>
      <c r="E29" s="6">
        <f t="shared" si="0"/>
        <v>18601.97569107142</v>
      </c>
      <c r="F29" s="26">
        <v>18601.97569107142</v>
      </c>
      <c r="G29" s="26"/>
      <c r="H29" s="26"/>
      <c r="I29" s="26"/>
    </row>
    <row r="30" spans="1:9" ht="93.75" x14ac:dyDescent="0.3">
      <c r="A30" s="4">
        <v>8</v>
      </c>
      <c r="B30" s="24" t="s">
        <v>27</v>
      </c>
      <c r="C30" s="18" t="s">
        <v>134</v>
      </c>
      <c r="D30" s="19">
        <v>1</v>
      </c>
      <c r="E30" s="6">
        <f t="shared" si="0"/>
        <v>353558.96734038007</v>
      </c>
      <c r="F30" s="26">
        <v>353558.96734038007</v>
      </c>
      <c r="G30" s="26"/>
      <c r="H30" s="26"/>
      <c r="I30" s="26"/>
    </row>
    <row r="31" spans="1:9" ht="75" x14ac:dyDescent="0.3">
      <c r="A31" s="4">
        <v>9</v>
      </c>
      <c r="B31" s="24" t="s">
        <v>28</v>
      </c>
      <c r="C31" s="18" t="s">
        <v>134</v>
      </c>
      <c r="D31" s="19">
        <v>1</v>
      </c>
      <c r="E31" s="6">
        <f t="shared" si="0"/>
        <v>152304.18186127013</v>
      </c>
      <c r="F31" s="26">
        <v>152304.18186127013</v>
      </c>
      <c r="G31" s="26"/>
      <c r="H31" s="26"/>
      <c r="I31" s="26"/>
    </row>
    <row r="32" spans="1:9" ht="93.75" x14ac:dyDescent="0.3">
      <c r="A32" s="4">
        <v>10</v>
      </c>
      <c r="B32" s="24" t="s">
        <v>29</v>
      </c>
      <c r="C32" s="18" t="s">
        <v>134</v>
      </c>
      <c r="D32" s="19">
        <v>1</v>
      </c>
      <c r="E32" s="6">
        <f t="shared" si="0"/>
        <v>281229.67876500002</v>
      </c>
      <c r="F32" s="26">
        <v>281229.67876500002</v>
      </c>
      <c r="G32" s="26"/>
      <c r="H32" s="26"/>
      <c r="I32" s="26"/>
    </row>
    <row r="33" spans="1:9" ht="75" x14ac:dyDescent="0.3">
      <c r="A33" s="4">
        <v>11</v>
      </c>
      <c r="B33" s="24" t="s">
        <v>15</v>
      </c>
      <c r="C33" s="44" t="s">
        <v>155</v>
      </c>
      <c r="D33" s="19" t="s">
        <v>156</v>
      </c>
      <c r="E33" s="6">
        <f t="shared" si="0"/>
        <v>381818.8339701494</v>
      </c>
      <c r="F33" s="26">
        <v>381818.8339701494</v>
      </c>
      <c r="G33" s="26"/>
      <c r="H33" s="26"/>
      <c r="I33" s="26"/>
    </row>
    <row r="34" spans="1:9" x14ac:dyDescent="0.3">
      <c r="A34" s="4" t="s">
        <v>157</v>
      </c>
      <c r="B34" s="24" t="s">
        <v>153</v>
      </c>
      <c r="C34" s="43" t="s">
        <v>136</v>
      </c>
      <c r="D34" s="44">
        <v>19.899999999999999</v>
      </c>
      <c r="E34" s="6"/>
      <c r="F34" s="26"/>
      <c r="G34" s="26"/>
      <c r="H34" s="26"/>
      <c r="I34" s="26"/>
    </row>
    <row r="35" spans="1:9" x14ac:dyDescent="0.3">
      <c r="A35" s="4" t="s">
        <v>158</v>
      </c>
      <c r="B35" s="24" t="s">
        <v>140</v>
      </c>
      <c r="C35" s="43" t="s">
        <v>112</v>
      </c>
      <c r="D35" s="44">
        <v>15</v>
      </c>
      <c r="E35" s="6"/>
      <c r="F35" s="26"/>
      <c r="G35" s="26"/>
      <c r="H35" s="26"/>
      <c r="I35" s="26"/>
    </row>
    <row r="36" spans="1:9" x14ac:dyDescent="0.3">
      <c r="A36" s="4" t="s">
        <v>159</v>
      </c>
      <c r="B36" s="24" t="s">
        <v>154</v>
      </c>
      <c r="C36" s="43" t="s">
        <v>121</v>
      </c>
      <c r="D36" s="44">
        <v>4</v>
      </c>
      <c r="E36" s="6"/>
      <c r="F36" s="26"/>
      <c r="G36" s="26"/>
      <c r="H36" s="26"/>
      <c r="I36" s="26"/>
    </row>
    <row r="37" spans="1:9" ht="75" x14ac:dyDescent="0.3">
      <c r="A37" s="4">
        <v>12</v>
      </c>
      <c r="B37" s="24" t="s">
        <v>16</v>
      </c>
      <c r="C37" s="44" t="s">
        <v>162</v>
      </c>
      <c r="D37" s="19" t="s">
        <v>163</v>
      </c>
      <c r="E37" s="6">
        <f t="shared" si="0"/>
        <v>284862.77843449148</v>
      </c>
      <c r="F37" s="26">
        <v>284862.77843449148</v>
      </c>
      <c r="G37" s="26"/>
      <c r="H37" s="26"/>
      <c r="I37" s="26"/>
    </row>
    <row r="38" spans="1:9" x14ac:dyDescent="0.3">
      <c r="A38" s="4" t="s">
        <v>160</v>
      </c>
      <c r="B38" s="24" t="s">
        <v>153</v>
      </c>
      <c r="C38" s="43" t="s">
        <v>136</v>
      </c>
      <c r="D38" s="44">
        <v>13.04</v>
      </c>
      <c r="E38" s="6"/>
      <c r="F38" s="26"/>
      <c r="G38" s="26"/>
      <c r="H38" s="26"/>
      <c r="I38" s="26"/>
    </row>
    <row r="39" spans="1:9" x14ac:dyDescent="0.3">
      <c r="A39" s="4" t="s">
        <v>161</v>
      </c>
      <c r="B39" s="24" t="s">
        <v>154</v>
      </c>
      <c r="C39" s="43" t="s">
        <v>121</v>
      </c>
      <c r="D39" s="44">
        <v>12</v>
      </c>
      <c r="E39" s="6"/>
      <c r="F39" s="26"/>
      <c r="G39" s="26"/>
      <c r="H39" s="26"/>
      <c r="I39" s="26"/>
    </row>
    <row r="40" spans="1:9" x14ac:dyDescent="0.3">
      <c r="A40" s="4">
        <v>13</v>
      </c>
      <c r="B40" s="24" t="s">
        <v>48</v>
      </c>
      <c r="C40" s="18" t="s">
        <v>136</v>
      </c>
      <c r="D40" s="19">
        <v>1.8</v>
      </c>
      <c r="E40" s="6">
        <f t="shared" si="0"/>
        <v>40027.298999999999</v>
      </c>
      <c r="F40" s="26">
        <v>40027.298999999999</v>
      </c>
      <c r="G40" s="26"/>
      <c r="H40" s="26"/>
      <c r="I40" s="26"/>
    </row>
    <row r="41" spans="1:9" ht="37.5" x14ac:dyDescent="0.3">
      <c r="A41" s="4">
        <v>14</v>
      </c>
      <c r="B41" s="24" t="s">
        <v>49</v>
      </c>
      <c r="C41" s="44" t="s">
        <v>191</v>
      </c>
      <c r="D41" s="19" t="s">
        <v>195</v>
      </c>
      <c r="E41" s="6">
        <f t="shared" si="0"/>
        <v>355135.64</v>
      </c>
      <c r="F41" s="26">
        <v>355135.64</v>
      </c>
      <c r="G41" s="26"/>
      <c r="H41" s="26"/>
      <c r="I41" s="26"/>
    </row>
    <row r="42" spans="1:9" x14ac:dyDescent="0.3">
      <c r="A42" s="4" t="s">
        <v>234</v>
      </c>
      <c r="B42" s="24" t="s">
        <v>193</v>
      </c>
      <c r="C42" s="43" t="s">
        <v>112</v>
      </c>
      <c r="D42" s="44">
        <v>2</v>
      </c>
      <c r="E42" s="6"/>
      <c r="F42" s="26"/>
      <c r="G42" s="26"/>
      <c r="H42" s="26"/>
      <c r="I42" s="26"/>
    </row>
    <row r="43" spans="1:9" x14ac:dyDescent="0.3">
      <c r="A43" s="4" t="s">
        <v>235</v>
      </c>
      <c r="B43" s="24" t="s">
        <v>194</v>
      </c>
      <c r="C43" s="43" t="s">
        <v>112</v>
      </c>
      <c r="D43" s="44">
        <v>2</v>
      </c>
      <c r="E43" s="6"/>
      <c r="F43" s="26"/>
      <c r="G43" s="26"/>
      <c r="H43" s="26"/>
      <c r="I43" s="26"/>
    </row>
    <row r="44" spans="1:9" x14ac:dyDescent="0.3">
      <c r="A44" s="4" t="s">
        <v>249</v>
      </c>
      <c r="B44" s="24" t="s">
        <v>153</v>
      </c>
      <c r="C44" s="43" t="s">
        <v>136</v>
      </c>
      <c r="D44" s="44">
        <v>0.4</v>
      </c>
      <c r="E44" s="6"/>
      <c r="F44" s="26"/>
      <c r="G44" s="26"/>
      <c r="H44" s="26"/>
      <c r="I44" s="26"/>
    </row>
    <row r="45" spans="1:9" x14ac:dyDescent="0.3">
      <c r="A45" s="4">
        <v>15</v>
      </c>
      <c r="B45" s="24" t="s">
        <v>51</v>
      </c>
      <c r="C45" s="18" t="s">
        <v>136</v>
      </c>
      <c r="D45" s="19">
        <v>0.3</v>
      </c>
      <c r="E45" s="6">
        <f t="shared" si="0"/>
        <v>230634.55</v>
      </c>
      <c r="F45" s="26">
        <v>230634.55</v>
      </c>
      <c r="G45" s="26"/>
      <c r="H45" s="26"/>
      <c r="I45" s="26"/>
    </row>
    <row r="46" spans="1:9" ht="37.5" x14ac:dyDescent="0.3">
      <c r="A46" s="4">
        <v>16</v>
      </c>
      <c r="B46" s="24" t="s">
        <v>52</v>
      </c>
      <c r="C46" s="18" t="s">
        <v>136</v>
      </c>
      <c r="D46" s="19">
        <v>2.65</v>
      </c>
      <c r="E46" s="6">
        <f t="shared" si="0"/>
        <v>256685.77</v>
      </c>
      <c r="F46" s="26">
        <v>256685.77</v>
      </c>
      <c r="G46" s="26"/>
      <c r="H46" s="26"/>
      <c r="I46" s="26"/>
    </row>
    <row r="47" spans="1:9" ht="37.5" x14ac:dyDescent="0.3">
      <c r="A47" s="4">
        <v>17</v>
      </c>
      <c r="B47" s="24" t="s">
        <v>53</v>
      </c>
      <c r="C47" s="18" t="s">
        <v>136</v>
      </c>
      <c r="D47" s="19">
        <v>57.360999999999997</v>
      </c>
      <c r="E47" s="6">
        <f t="shared" si="0"/>
        <v>989255.28</v>
      </c>
      <c r="F47" s="26">
        <v>989255.28</v>
      </c>
      <c r="G47" s="26"/>
      <c r="H47" s="26"/>
      <c r="I47" s="26"/>
    </row>
    <row r="48" spans="1:9" ht="37.5" x14ac:dyDescent="0.3">
      <c r="A48" s="4">
        <v>18</v>
      </c>
      <c r="B48" s="24" t="s">
        <v>54</v>
      </c>
      <c r="C48" s="18" t="s">
        <v>136</v>
      </c>
      <c r="D48" s="19">
        <v>2.4500000000000002</v>
      </c>
      <c r="E48" s="6">
        <f t="shared" si="0"/>
        <v>164907.82999999999</v>
      </c>
      <c r="F48" s="26">
        <v>164907.82999999999</v>
      </c>
      <c r="G48" s="26"/>
      <c r="H48" s="26"/>
      <c r="I48" s="26"/>
    </row>
    <row r="49" spans="1:10" ht="56.25" x14ac:dyDescent="0.3">
      <c r="A49" s="4">
        <v>19</v>
      </c>
      <c r="B49" s="24" t="s">
        <v>55</v>
      </c>
      <c r="C49" s="44" t="s">
        <v>141</v>
      </c>
      <c r="D49" s="44" t="s">
        <v>177</v>
      </c>
      <c r="E49" s="6">
        <f t="shared" si="0"/>
        <v>527129.47000000009</v>
      </c>
      <c r="F49" s="26">
        <v>527129.47000000009</v>
      </c>
      <c r="G49" s="26"/>
      <c r="H49" s="26"/>
      <c r="I49" s="26"/>
    </row>
    <row r="50" spans="1:10" x14ac:dyDescent="0.3">
      <c r="A50" s="4" t="s">
        <v>175</v>
      </c>
      <c r="B50" s="24" t="s">
        <v>153</v>
      </c>
      <c r="C50" s="43" t="s">
        <v>136</v>
      </c>
      <c r="D50" s="43">
        <v>22.533999999999999</v>
      </c>
      <c r="E50" s="6"/>
      <c r="F50" s="26"/>
      <c r="G50" s="26"/>
      <c r="H50" s="26"/>
      <c r="I50" s="26"/>
    </row>
    <row r="51" spans="1:10" x14ac:dyDescent="0.3">
      <c r="A51" s="4" t="s">
        <v>176</v>
      </c>
      <c r="B51" s="24" t="s">
        <v>174</v>
      </c>
      <c r="C51" s="43" t="s">
        <v>112</v>
      </c>
      <c r="D51" s="43">
        <v>4</v>
      </c>
      <c r="E51" s="6"/>
      <c r="F51" s="26"/>
      <c r="G51" s="26"/>
      <c r="H51" s="26"/>
      <c r="I51" s="26"/>
    </row>
    <row r="52" spans="1:10" x14ac:dyDescent="0.3">
      <c r="A52" s="4">
        <v>20</v>
      </c>
      <c r="B52" s="24" t="s">
        <v>92</v>
      </c>
      <c r="C52" s="18" t="s">
        <v>136</v>
      </c>
      <c r="D52" s="18">
        <v>2.77</v>
      </c>
      <c r="E52" s="6">
        <f t="shared" si="0"/>
        <v>256670.63999999998</v>
      </c>
      <c r="F52" s="26">
        <v>256670.63999999998</v>
      </c>
      <c r="G52" s="26"/>
      <c r="H52" s="26"/>
      <c r="I52" s="26"/>
    </row>
    <row r="53" spans="1:10" ht="112.5" x14ac:dyDescent="0.3">
      <c r="A53" s="4">
        <v>21</v>
      </c>
      <c r="B53" s="24" t="s">
        <v>93</v>
      </c>
      <c r="C53" s="48" t="s">
        <v>241</v>
      </c>
      <c r="D53" s="48">
        <v>1</v>
      </c>
      <c r="E53" s="6">
        <f t="shared" si="0"/>
        <v>241543.84775000098</v>
      </c>
      <c r="F53" s="26">
        <v>241543.84775000098</v>
      </c>
      <c r="G53" s="26"/>
      <c r="H53" s="26"/>
      <c r="I53" s="26"/>
    </row>
    <row r="54" spans="1:10" ht="37.5" x14ac:dyDescent="0.3">
      <c r="A54" s="4">
        <v>22</v>
      </c>
      <c r="B54" s="24" t="s">
        <v>18</v>
      </c>
      <c r="C54" s="44" t="s">
        <v>191</v>
      </c>
      <c r="D54" s="44" t="s">
        <v>239</v>
      </c>
      <c r="E54" s="6">
        <f t="shared" si="0"/>
        <v>1153263.3256735702</v>
      </c>
      <c r="F54" s="26">
        <v>1153263.3256735702</v>
      </c>
      <c r="G54" s="26"/>
      <c r="H54" s="26"/>
      <c r="I54" s="26"/>
    </row>
    <row r="55" spans="1:10" x14ac:dyDescent="0.3">
      <c r="A55" s="4" t="s">
        <v>226</v>
      </c>
      <c r="B55" s="24" t="s">
        <v>238</v>
      </c>
      <c r="C55" s="43" t="s">
        <v>112</v>
      </c>
      <c r="D55" s="43">
        <v>271</v>
      </c>
      <c r="E55" s="6"/>
      <c r="F55" s="26"/>
      <c r="G55" s="26"/>
      <c r="H55" s="26"/>
      <c r="I55" s="26"/>
    </row>
    <row r="56" spans="1:10" x14ac:dyDescent="0.3">
      <c r="A56" s="4" t="s">
        <v>227</v>
      </c>
      <c r="B56" s="24" t="s">
        <v>153</v>
      </c>
      <c r="C56" s="43" t="s">
        <v>136</v>
      </c>
      <c r="D56" s="43">
        <v>31.3384</v>
      </c>
      <c r="E56" s="6"/>
      <c r="F56" s="26"/>
      <c r="G56" s="26"/>
      <c r="H56" s="26"/>
      <c r="I56" s="26"/>
    </row>
    <row r="57" spans="1:10" ht="37.5" x14ac:dyDescent="0.3">
      <c r="A57" s="4">
        <v>23</v>
      </c>
      <c r="B57" s="24" t="s">
        <v>19</v>
      </c>
      <c r="C57" s="43" t="s">
        <v>136</v>
      </c>
      <c r="D57" s="43">
        <v>73.293999999999997</v>
      </c>
      <c r="E57" s="6">
        <f t="shared" si="0"/>
        <v>1913074.6168214283</v>
      </c>
      <c r="F57" s="26">
        <v>1913074.6168214283</v>
      </c>
      <c r="G57" s="26"/>
      <c r="H57" s="26"/>
      <c r="I57" s="26"/>
    </row>
    <row r="58" spans="1:10" ht="37.5" x14ac:dyDescent="0.3">
      <c r="A58" s="4">
        <v>24</v>
      </c>
      <c r="B58" s="24" t="s">
        <v>57</v>
      </c>
      <c r="C58" s="44" t="s">
        <v>191</v>
      </c>
      <c r="D58" s="44" t="s">
        <v>236</v>
      </c>
      <c r="E58" s="6">
        <f t="shared" si="0"/>
        <v>1960339.3960295701</v>
      </c>
      <c r="F58" s="26"/>
      <c r="G58" s="26">
        <v>1960339.3960295701</v>
      </c>
      <c r="H58" s="26"/>
      <c r="I58" s="26"/>
    </row>
    <row r="59" spans="1:10" x14ac:dyDescent="0.3">
      <c r="A59" s="4" t="s">
        <v>219</v>
      </c>
      <c r="B59" s="24" t="s">
        <v>198</v>
      </c>
      <c r="C59" s="43" t="s">
        <v>112</v>
      </c>
      <c r="D59" s="43">
        <v>145</v>
      </c>
      <c r="E59" s="6"/>
      <c r="F59" s="26"/>
      <c r="G59" s="26"/>
      <c r="H59" s="26"/>
      <c r="I59" s="26"/>
    </row>
    <row r="60" spans="1:10" x14ac:dyDescent="0.3">
      <c r="A60" s="4" t="s">
        <v>220</v>
      </c>
      <c r="B60" s="24" t="s">
        <v>153</v>
      </c>
      <c r="C60" s="43" t="s">
        <v>136</v>
      </c>
      <c r="D60" s="43">
        <v>67.8</v>
      </c>
      <c r="E60" s="6"/>
      <c r="F60" s="26"/>
      <c r="G60" s="26"/>
      <c r="H60" s="26"/>
      <c r="I60" s="26"/>
    </row>
    <row r="61" spans="1:10" x14ac:dyDescent="0.3">
      <c r="A61" s="4" t="s">
        <v>221</v>
      </c>
      <c r="B61" s="24" t="s">
        <v>180</v>
      </c>
      <c r="C61" s="43" t="s">
        <v>112</v>
      </c>
      <c r="D61" s="43">
        <v>4</v>
      </c>
      <c r="E61" s="6"/>
      <c r="F61" s="26"/>
      <c r="G61" s="26"/>
      <c r="H61" s="26"/>
      <c r="I61" s="26"/>
    </row>
    <row r="62" spans="1:10" ht="37.5" x14ac:dyDescent="0.3">
      <c r="A62" s="4">
        <v>25</v>
      </c>
      <c r="B62" s="24" t="s">
        <v>17</v>
      </c>
      <c r="C62" s="44" t="s">
        <v>241</v>
      </c>
      <c r="D62" s="44">
        <v>1</v>
      </c>
      <c r="E62" s="6">
        <f t="shared" si="0"/>
        <v>836535.10311101796</v>
      </c>
      <c r="F62" s="26">
        <v>836535.10311101796</v>
      </c>
      <c r="G62" s="26"/>
      <c r="H62" s="26"/>
      <c r="I62" s="26"/>
      <c r="J62" s="1" t="e">
        <f>#REF!+#REF!+#REF!+#REF!</f>
        <v>#REF!</v>
      </c>
    </row>
    <row r="63" spans="1:10" x14ac:dyDescent="0.3">
      <c r="A63" s="4">
        <v>26</v>
      </c>
      <c r="B63" s="24" t="s">
        <v>196</v>
      </c>
      <c r="C63" s="18" t="s">
        <v>197</v>
      </c>
      <c r="D63" s="18">
        <v>1</v>
      </c>
      <c r="E63" s="6">
        <f t="shared" si="0"/>
        <v>167100.79999999999</v>
      </c>
      <c r="F63" s="26">
        <v>167100.79999999999</v>
      </c>
      <c r="G63" s="26"/>
      <c r="H63" s="26"/>
      <c r="I63" s="26"/>
    </row>
    <row r="64" spans="1:10" ht="37.5" x14ac:dyDescent="0.3">
      <c r="A64" s="4">
        <v>27</v>
      </c>
      <c r="B64" s="24" t="s">
        <v>243</v>
      </c>
      <c r="C64" s="48" t="s">
        <v>244</v>
      </c>
      <c r="D64" s="48"/>
      <c r="E64" s="6">
        <f t="shared" si="0"/>
        <v>500000</v>
      </c>
      <c r="F64" s="26">
        <v>500000</v>
      </c>
      <c r="G64" s="26"/>
      <c r="H64" s="26"/>
      <c r="I64" s="26"/>
    </row>
    <row r="65" spans="1:9" ht="37.5" x14ac:dyDescent="0.3">
      <c r="A65" s="4">
        <v>28</v>
      </c>
      <c r="B65" s="24" t="s">
        <v>96</v>
      </c>
      <c r="C65" s="18" t="s">
        <v>121</v>
      </c>
      <c r="D65" s="18">
        <v>1</v>
      </c>
      <c r="E65" s="6">
        <f>SUM(F65:I65)</f>
        <v>261238.62</v>
      </c>
      <c r="F65" s="26">
        <v>261238.62</v>
      </c>
      <c r="G65" s="26"/>
      <c r="H65" s="26"/>
      <c r="I65" s="26"/>
    </row>
    <row r="66" spans="1:9" x14ac:dyDescent="0.3">
      <c r="A66" s="4"/>
      <c r="B66" s="29" t="s">
        <v>76</v>
      </c>
      <c r="C66" s="20"/>
      <c r="D66" s="20"/>
      <c r="E66" s="6">
        <f>SUM(F66:I66)</f>
        <v>4114916.0489935968</v>
      </c>
      <c r="F66" s="28">
        <f>SUM(F67:F83)</f>
        <v>4114916.0489935968</v>
      </c>
      <c r="G66" s="28">
        <f>SUM(G67:G83)</f>
        <v>0</v>
      </c>
      <c r="H66" s="28">
        <f>SUM(H67:H83)</f>
        <v>0</v>
      </c>
      <c r="I66" s="28">
        <f>SUM(I67:I83)</f>
        <v>0</v>
      </c>
    </row>
    <row r="67" spans="1:9" ht="56.25" x14ac:dyDescent="0.3">
      <c r="A67" s="4">
        <v>29</v>
      </c>
      <c r="B67" s="24" t="s">
        <v>60</v>
      </c>
      <c r="C67" s="18" t="s">
        <v>112</v>
      </c>
      <c r="D67" s="18">
        <v>2</v>
      </c>
      <c r="E67" s="6">
        <f t="shared" si="0"/>
        <v>1153173.24</v>
      </c>
      <c r="F67" s="26">
        <v>1153173.24</v>
      </c>
      <c r="G67" s="26"/>
      <c r="H67" s="26"/>
      <c r="I67" s="26"/>
    </row>
    <row r="68" spans="1:9" ht="75" x14ac:dyDescent="0.3">
      <c r="A68" s="4">
        <v>30</v>
      </c>
      <c r="B68" s="24" t="s">
        <v>94</v>
      </c>
      <c r="C68" s="18" t="s">
        <v>134</v>
      </c>
      <c r="D68" s="18">
        <v>1</v>
      </c>
      <c r="E68" s="6">
        <f t="shared" si="0"/>
        <v>10000</v>
      </c>
      <c r="F68" s="26">
        <v>10000</v>
      </c>
      <c r="G68" s="26"/>
      <c r="H68" s="26"/>
      <c r="I68" s="26"/>
    </row>
    <row r="69" spans="1:9" ht="37.5" x14ac:dyDescent="0.3">
      <c r="A69" s="4">
        <v>31</v>
      </c>
      <c r="B69" s="24" t="s">
        <v>61</v>
      </c>
      <c r="C69" s="18" t="s">
        <v>134</v>
      </c>
      <c r="D69" s="18">
        <v>1</v>
      </c>
      <c r="E69" s="6">
        <f t="shared" si="0"/>
        <v>15000</v>
      </c>
      <c r="F69" s="26">
        <v>15000</v>
      </c>
      <c r="G69" s="26"/>
      <c r="H69" s="26"/>
      <c r="I69" s="26"/>
    </row>
    <row r="70" spans="1:9" ht="37.5" x14ac:dyDescent="0.3">
      <c r="A70" s="4">
        <v>32</v>
      </c>
      <c r="B70" s="24" t="s">
        <v>62</v>
      </c>
      <c r="C70" s="18" t="s">
        <v>134</v>
      </c>
      <c r="D70" s="18">
        <v>1</v>
      </c>
      <c r="E70" s="6">
        <f t="shared" si="0"/>
        <v>20000</v>
      </c>
      <c r="F70" s="26">
        <v>20000</v>
      </c>
      <c r="G70" s="26"/>
      <c r="H70" s="26"/>
      <c r="I70" s="26"/>
    </row>
    <row r="71" spans="1:9" ht="56.25" x14ac:dyDescent="0.3">
      <c r="A71" s="4">
        <v>33</v>
      </c>
      <c r="B71" s="24" t="s">
        <v>95</v>
      </c>
      <c r="C71" s="18" t="s">
        <v>136</v>
      </c>
      <c r="D71" s="18">
        <v>19.079999999999998</v>
      </c>
      <c r="E71" s="6">
        <f t="shared" si="0"/>
        <v>498837.86045769043</v>
      </c>
      <c r="F71" s="26">
        <v>498837.86045769043</v>
      </c>
      <c r="G71" s="26"/>
      <c r="H71" s="26"/>
      <c r="I71" s="26"/>
    </row>
    <row r="72" spans="1:9" ht="37.5" x14ac:dyDescent="0.3">
      <c r="A72" s="4">
        <v>34</v>
      </c>
      <c r="B72" s="24" t="s">
        <v>20</v>
      </c>
      <c r="C72" s="48" t="s">
        <v>112</v>
      </c>
      <c r="D72" s="48">
        <v>20</v>
      </c>
      <c r="E72" s="6">
        <f t="shared" si="0"/>
        <v>388082.11549499998</v>
      </c>
      <c r="F72" s="26">
        <v>388082.11549499998</v>
      </c>
      <c r="G72" s="26"/>
      <c r="H72" s="26"/>
      <c r="I72" s="26"/>
    </row>
    <row r="73" spans="1:9" x14ac:dyDescent="0.3">
      <c r="A73" s="4" t="s">
        <v>250</v>
      </c>
      <c r="B73" s="24" t="s">
        <v>240</v>
      </c>
      <c r="C73" s="48" t="s">
        <v>112</v>
      </c>
      <c r="D73" s="48">
        <v>20</v>
      </c>
      <c r="E73" s="6"/>
      <c r="F73" s="26"/>
      <c r="G73" s="26"/>
      <c r="H73" s="26"/>
      <c r="I73" s="26"/>
    </row>
    <row r="74" spans="1:9" ht="56.25" x14ac:dyDescent="0.3">
      <c r="A74" s="4">
        <v>35</v>
      </c>
      <c r="B74" s="24" t="s">
        <v>59</v>
      </c>
      <c r="C74" s="18" t="s">
        <v>134</v>
      </c>
      <c r="D74" s="18">
        <v>1</v>
      </c>
      <c r="E74" s="6">
        <f t="shared" si="0"/>
        <v>31456.565040906004</v>
      </c>
      <c r="F74" s="26">
        <v>31456.565040906004</v>
      </c>
      <c r="G74" s="26"/>
      <c r="H74" s="26"/>
      <c r="I74" s="26"/>
    </row>
    <row r="75" spans="1:9" ht="37.5" x14ac:dyDescent="0.3">
      <c r="A75" s="4">
        <v>36</v>
      </c>
      <c r="B75" s="24" t="s">
        <v>65</v>
      </c>
      <c r="C75" s="44" t="s">
        <v>141</v>
      </c>
      <c r="D75" s="44" t="s">
        <v>181</v>
      </c>
      <c r="E75" s="6">
        <f t="shared" si="0"/>
        <v>1088075.44</v>
      </c>
      <c r="F75" s="26">
        <v>1088075.44</v>
      </c>
      <c r="G75" s="26"/>
      <c r="H75" s="26"/>
      <c r="I75" s="26"/>
    </row>
    <row r="76" spans="1:9" x14ac:dyDescent="0.3">
      <c r="A76" s="4" t="s">
        <v>182</v>
      </c>
      <c r="B76" s="24" t="s">
        <v>178</v>
      </c>
      <c r="C76" s="43" t="s">
        <v>136</v>
      </c>
      <c r="D76" s="43">
        <v>23.1</v>
      </c>
      <c r="E76" s="6"/>
      <c r="F76" s="26"/>
      <c r="G76" s="26"/>
      <c r="H76" s="26"/>
      <c r="I76" s="26"/>
    </row>
    <row r="77" spans="1:9" x14ac:dyDescent="0.3">
      <c r="A77" s="4" t="s">
        <v>183</v>
      </c>
      <c r="B77" s="24" t="s">
        <v>153</v>
      </c>
      <c r="C77" s="43" t="s">
        <v>136</v>
      </c>
      <c r="D77" s="43">
        <v>0.47</v>
      </c>
      <c r="E77" s="6"/>
      <c r="F77" s="26"/>
      <c r="G77" s="26"/>
      <c r="H77" s="26"/>
      <c r="I77" s="26"/>
    </row>
    <row r="78" spans="1:9" x14ac:dyDescent="0.3">
      <c r="A78" s="4" t="s">
        <v>184</v>
      </c>
      <c r="B78" s="24" t="s">
        <v>179</v>
      </c>
      <c r="C78" s="43" t="s">
        <v>136</v>
      </c>
      <c r="D78" s="43">
        <v>12.74</v>
      </c>
      <c r="E78" s="6"/>
      <c r="F78" s="26"/>
      <c r="G78" s="26"/>
      <c r="H78" s="26"/>
      <c r="I78" s="26"/>
    </row>
    <row r="79" spans="1:9" x14ac:dyDescent="0.3">
      <c r="A79" s="4" t="s">
        <v>185</v>
      </c>
      <c r="B79" s="24" t="s">
        <v>180</v>
      </c>
      <c r="C79" s="43" t="s">
        <v>112</v>
      </c>
      <c r="D79" s="43">
        <v>1</v>
      </c>
      <c r="E79" s="6"/>
      <c r="F79" s="26"/>
      <c r="G79" s="26"/>
      <c r="H79" s="26"/>
      <c r="I79" s="26"/>
    </row>
    <row r="80" spans="1:9" ht="75" x14ac:dyDescent="0.3">
      <c r="A80" s="4">
        <v>37</v>
      </c>
      <c r="B80" s="24" t="s">
        <v>67</v>
      </c>
      <c r="C80" s="44" t="s">
        <v>191</v>
      </c>
      <c r="D80" s="44" t="s">
        <v>192</v>
      </c>
      <c r="E80" s="6">
        <f t="shared" si="0"/>
        <v>410290.82799999998</v>
      </c>
      <c r="F80" s="26">
        <v>410290.82799999998</v>
      </c>
      <c r="G80" s="26"/>
      <c r="H80" s="26"/>
      <c r="I80" s="26"/>
    </row>
    <row r="81" spans="1:9" x14ac:dyDescent="0.3">
      <c r="A81" s="4" t="s">
        <v>189</v>
      </c>
      <c r="B81" s="24" t="s">
        <v>180</v>
      </c>
      <c r="C81" s="43" t="s">
        <v>112</v>
      </c>
      <c r="D81" s="43">
        <v>1</v>
      </c>
      <c r="E81" s="6"/>
      <c r="F81" s="26"/>
      <c r="G81" s="26"/>
      <c r="H81" s="26"/>
      <c r="I81" s="26"/>
    </row>
    <row r="82" spans="1:9" x14ac:dyDescent="0.3">
      <c r="A82" s="4" t="s">
        <v>190</v>
      </c>
      <c r="B82" s="24" t="s">
        <v>153</v>
      </c>
      <c r="C82" s="43" t="s">
        <v>136</v>
      </c>
      <c r="D82" s="43">
        <v>3</v>
      </c>
      <c r="E82" s="6"/>
      <c r="F82" s="26"/>
      <c r="G82" s="26"/>
      <c r="H82" s="26"/>
      <c r="I82" s="26"/>
    </row>
    <row r="83" spans="1:9" ht="93.75" x14ac:dyDescent="0.3">
      <c r="A83" s="4">
        <v>38</v>
      </c>
      <c r="B83" s="24" t="s">
        <v>68</v>
      </c>
      <c r="C83" s="48" t="s">
        <v>241</v>
      </c>
      <c r="D83" s="48">
        <v>1</v>
      </c>
      <c r="E83" s="6">
        <f t="shared" si="0"/>
        <v>500000</v>
      </c>
      <c r="F83" s="26">
        <v>500000</v>
      </c>
      <c r="G83" s="26"/>
      <c r="H83" s="26"/>
      <c r="I83" s="26"/>
    </row>
    <row r="84" spans="1:9" x14ac:dyDescent="0.3">
      <c r="A84" s="45">
        <v>39</v>
      </c>
      <c r="B84" s="29" t="s">
        <v>22</v>
      </c>
      <c r="C84" s="18"/>
      <c r="D84" s="18"/>
      <c r="E84" s="6">
        <f t="shared" si="0"/>
        <v>506304.74123007414</v>
      </c>
      <c r="F84" s="26">
        <v>506304.74123007414</v>
      </c>
      <c r="G84" s="26"/>
      <c r="H84" s="26"/>
      <c r="I84" s="26"/>
    </row>
    <row r="85" spans="1:9" ht="37.5" x14ac:dyDescent="0.3">
      <c r="A85" s="45">
        <v>40</v>
      </c>
      <c r="B85" s="29" t="s">
        <v>21</v>
      </c>
      <c r="C85" s="43" t="s">
        <v>237</v>
      </c>
      <c r="D85" s="43">
        <v>117</v>
      </c>
      <c r="E85" s="6">
        <f t="shared" si="0"/>
        <v>1892817.5499100003</v>
      </c>
      <c r="F85" s="26">
        <v>1892817.5499100003</v>
      </c>
      <c r="G85" s="26"/>
      <c r="H85" s="26"/>
      <c r="I85" s="26"/>
    </row>
    <row r="86" spans="1:9" x14ac:dyDescent="0.3">
      <c r="A86" s="45">
        <v>41</v>
      </c>
      <c r="B86" s="29" t="s">
        <v>69</v>
      </c>
      <c r="C86" s="18" t="s">
        <v>112</v>
      </c>
      <c r="D86" s="18">
        <v>7223</v>
      </c>
      <c r="E86" s="6">
        <f t="shared" si="0"/>
        <v>2371935.7538672001</v>
      </c>
      <c r="F86" s="26">
        <v>2371935.7538672001</v>
      </c>
      <c r="G86" s="26"/>
      <c r="H86" s="26"/>
      <c r="I86" s="26"/>
    </row>
    <row r="87" spans="1:9" x14ac:dyDescent="0.3">
      <c r="A87" s="37"/>
      <c r="B87" s="31" t="s">
        <v>71</v>
      </c>
      <c r="C87" s="38"/>
      <c r="D87" s="38"/>
      <c r="E87" s="39"/>
      <c r="F87" s="40"/>
      <c r="G87" s="40"/>
      <c r="H87" s="40"/>
      <c r="I87" s="41"/>
    </row>
    <row r="88" spans="1:9" x14ac:dyDescent="0.3">
      <c r="A88" s="32"/>
      <c r="B88" s="33" t="s">
        <v>72</v>
      </c>
      <c r="C88" s="42"/>
      <c r="D88" s="42"/>
      <c r="E88" s="35">
        <f>SUM(F88:I88)</f>
        <v>22332586.570584752</v>
      </c>
      <c r="F88" s="35">
        <f>F89+F138+F156+F157+F158</f>
        <v>21332586.570584752</v>
      </c>
      <c r="G88" s="35">
        <f>G89+G138+G156+G157+G158</f>
        <v>1000000</v>
      </c>
      <c r="H88" s="35">
        <f>H89+H138+H156+H157+H158</f>
        <v>0</v>
      </c>
      <c r="I88" s="35">
        <f>I89+I138+I156+I157+I158</f>
        <v>0</v>
      </c>
    </row>
    <row r="89" spans="1:9" x14ac:dyDescent="0.3">
      <c r="A89" s="4"/>
      <c r="B89" s="24" t="s">
        <v>14</v>
      </c>
      <c r="C89" s="18"/>
      <c r="D89" s="18"/>
      <c r="E89" s="6">
        <f>SUM(F89:I89)</f>
        <v>12381457.269778138</v>
      </c>
      <c r="F89" s="27">
        <f>SUM(F90:F137)</f>
        <v>11381457.269778138</v>
      </c>
      <c r="G89" s="27">
        <f>SUM(G90:G137)</f>
        <v>1000000</v>
      </c>
      <c r="H89" s="27">
        <f>SUM(H90:H137)</f>
        <v>0</v>
      </c>
      <c r="I89" s="27">
        <f>SUM(I90:I137)</f>
        <v>0</v>
      </c>
    </row>
    <row r="90" spans="1:9" x14ac:dyDescent="0.3">
      <c r="A90" s="4">
        <v>1</v>
      </c>
      <c r="B90" s="24" t="s">
        <v>37</v>
      </c>
      <c r="C90" s="44" t="s">
        <v>112</v>
      </c>
      <c r="D90" s="44">
        <v>2</v>
      </c>
      <c r="E90" s="6">
        <f>SUM(F90:I90)</f>
        <v>710560.513708018</v>
      </c>
      <c r="F90" s="26">
        <v>710560.513708018</v>
      </c>
      <c r="G90" s="26"/>
      <c r="H90" s="26"/>
      <c r="I90" s="26"/>
    </row>
    <row r="91" spans="1:9" x14ac:dyDescent="0.3">
      <c r="A91" s="4" t="s">
        <v>115</v>
      </c>
      <c r="B91" s="24" t="s">
        <v>113</v>
      </c>
      <c r="C91" s="44" t="s">
        <v>112</v>
      </c>
      <c r="D91" s="44">
        <v>1</v>
      </c>
      <c r="E91" s="6"/>
      <c r="F91" s="26"/>
      <c r="G91" s="26"/>
      <c r="H91" s="26"/>
      <c r="I91" s="26"/>
    </row>
    <row r="92" spans="1:9" x14ac:dyDescent="0.3">
      <c r="A92" s="4" t="s">
        <v>116</v>
      </c>
      <c r="B92" s="24" t="s">
        <v>117</v>
      </c>
      <c r="C92" s="44" t="s">
        <v>112</v>
      </c>
      <c r="D92" s="44">
        <v>1</v>
      </c>
      <c r="E92" s="6"/>
      <c r="F92" s="26"/>
      <c r="G92" s="26"/>
      <c r="H92" s="26"/>
      <c r="I92" s="26"/>
    </row>
    <row r="93" spans="1:9" ht="37.5" x14ac:dyDescent="0.3">
      <c r="A93" s="4">
        <v>2</v>
      </c>
      <c r="B93" s="24" t="s">
        <v>38</v>
      </c>
      <c r="C93" s="21" t="s">
        <v>123</v>
      </c>
      <c r="D93" s="21" t="s">
        <v>124</v>
      </c>
      <c r="E93" s="6">
        <f>SUM(F93:I93)</f>
        <v>521784.92099999997</v>
      </c>
      <c r="F93" s="26">
        <v>521784.92099999997</v>
      </c>
      <c r="G93" s="26"/>
      <c r="H93" s="26"/>
      <c r="I93" s="26"/>
    </row>
    <row r="94" spans="1:9" x14ac:dyDescent="0.3">
      <c r="A94" s="4" t="s">
        <v>125</v>
      </c>
      <c r="B94" s="24" t="s">
        <v>118</v>
      </c>
      <c r="C94" s="20" t="s">
        <v>112</v>
      </c>
      <c r="D94" s="20">
        <v>6</v>
      </c>
      <c r="E94" s="6"/>
      <c r="F94" s="26"/>
      <c r="G94" s="26"/>
      <c r="H94" s="26"/>
      <c r="I94" s="26"/>
    </row>
    <row r="95" spans="1:9" x14ac:dyDescent="0.3">
      <c r="A95" s="4" t="s">
        <v>126</v>
      </c>
      <c r="B95" s="24" t="s">
        <v>119</v>
      </c>
      <c r="C95" s="20" t="s">
        <v>112</v>
      </c>
      <c r="D95" s="20">
        <v>49</v>
      </c>
      <c r="E95" s="6"/>
      <c r="F95" s="26"/>
      <c r="G95" s="26"/>
      <c r="H95" s="26"/>
      <c r="I95" s="26"/>
    </row>
    <row r="96" spans="1:9" ht="37.5" x14ac:dyDescent="0.3">
      <c r="A96" s="4" t="s">
        <v>127</v>
      </c>
      <c r="B96" s="24" t="s">
        <v>120</v>
      </c>
      <c r="C96" s="20" t="s">
        <v>121</v>
      </c>
      <c r="D96" s="20">
        <v>2</v>
      </c>
      <c r="E96" s="6"/>
      <c r="F96" s="26"/>
      <c r="G96" s="26"/>
      <c r="H96" s="26"/>
      <c r="I96" s="26"/>
    </row>
    <row r="97" spans="1:9" x14ac:dyDescent="0.3">
      <c r="A97" s="4" t="s">
        <v>128</v>
      </c>
      <c r="B97" s="24" t="s">
        <v>122</v>
      </c>
      <c r="C97" s="20" t="s">
        <v>121</v>
      </c>
      <c r="D97" s="20">
        <v>4</v>
      </c>
      <c r="E97" s="6"/>
      <c r="F97" s="26"/>
      <c r="G97" s="26"/>
      <c r="H97" s="26"/>
      <c r="I97" s="26"/>
    </row>
    <row r="98" spans="1:9" x14ac:dyDescent="0.3">
      <c r="A98" s="4">
        <v>3</v>
      </c>
      <c r="B98" s="24" t="s">
        <v>39</v>
      </c>
      <c r="C98" s="18" t="s">
        <v>112</v>
      </c>
      <c r="D98" s="18">
        <v>5</v>
      </c>
      <c r="E98" s="6">
        <f>SUM(F98:I98)</f>
        <v>1375490</v>
      </c>
      <c r="F98" s="26">
        <v>1375490</v>
      </c>
      <c r="G98" s="26"/>
      <c r="H98" s="26"/>
      <c r="I98" s="26"/>
    </row>
    <row r="99" spans="1:9" x14ac:dyDescent="0.3">
      <c r="A99" s="4" t="s">
        <v>133</v>
      </c>
      <c r="B99" s="24" t="s">
        <v>114</v>
      </c>
      <c r="C99" s="20" t="s">
        <v>112</v>
      </c>
      <c r="D99" s="21">
        <v>1</v>
      </c>
      <c r="E99" s="6"/>
      <c r="F99" s="26"/>
      <c r="G99" s="26"/>
      <c r="H99" s="26"/>
      <c r="I99" s="26"/>
    </row>
    <row r="100" spans="1:9" x14ac:dyDescent="0.3">
      <c r="A100" s="4" t="s">
        <v>186</v>
      </c>
      <c r="B100" s="24" t="s">
        <v>131</v>
      </c>
      <c r="C100" s="20" t="s">
        <v>112</v>
      </c>
      <c r="D100" s="21">
        <v>1</v>
      </c>
      <c r="E100" s="6"/>
      <c r="F100" s="26"/>
      <c r="G100" s="26"/>
      <c r="H100" s="26"/>
      <c r="I100" s="26"/>
    </row>
    <row r="101" spans="1:9" x14ac:dyDescent="0.3">
      <c r="A101" s="4" t="s">
        <v>187</v>
      </c>
      <c r="B101" s="24" t="s">
        <v>129</v>
      </c>
      <c r="C101" s="20" t="s">
        <v>112</v>
      </c>
      <c r="D101" s="21">
        <v>1</v>
      </c>
      <c r="E101" s="6"/>
      <c r="F101" s="26"/>
      <c r="G101" s="26"/>
      <c r="H101" s="26"/>
      <c r="I101" s="26"/>
    </row>
    <row r="102" spans="1:9" x14ac:dyDescent="0.3">
      <c r="A102" s="4" t="s">
        <v>188</v>
      </c>
      <c r="B102" s="24" t="s">
        <v>130</v>
      </c>
      <c r="C102" s="20" t="s">
        <v>112</v>
      </c>
      <c r="D102" s="21">
        <v>2</v>
      </c>
      <c r="E102" s="6"/>
      <c r="F102" s="26"/>
      <c r="G102" s="26"/>
      <c r="H102" s="26"/>
      <c r="I102" s="26"/>
    </row>
    <row r="103" spans="1:9" ht="37.5" x14ac:dyDescent="0.3">
      <c r="A103" s="4">
        <v>4</v>
      </c>
      <c r="B103" s="24" t="s">
        <v>40</v>
      </c>
      <c r="C103" s="20" t="s">
        <v>112</v>
      </c>
      <c r="D103" s="20">
        <v>4</v>
      </c>
      <c r="E103" s="6">
        <f>SUM(F103:I103)</f>
        <v>20206.440000000002</v>
      </c>
      <c r="F103" s="26">
        <v>20206.440000000002</v>
      </c>
      <c r="G103" s="26"/>
      <c r="H103" s="26"/>
      <c r="I103" s="26"/>
    </row>
    <row r="104" spans="1:9" ht="37.5" x14ac:dyDescent="0.3">
      <c r="A104" s="4">
        <v>5</v>
      </c>
      <c r="B104" s="24" t="s">
        <v>242</v>
      </c>
      <c r="C104" s="18" t="s">
        <v>112</v>
      </c>
      <c r="D104" s="18">
        <v>212</v>
      </c>
      <c r="E104" s="6">
        <f>SUM(F104:I104)</f>
        <v>54207.843940620005</v>
      </c>
      <c r="F104" s="26">
        <v>54207.843940620005</v>
      </c>
      <c r="G104" s="26"/>
      <c r="H104" s="26"/>
      <c r="I104" s="26"/>
    </row>
    <row r="105" spans="1:9" ht="37.5" x14ac:dyDescent="0.3">
      <c r="A105" s="4">
        <v>6</v>
      </c>
      <c r="B105" s="24" t="s">
        <v>41</v>
      </c>
      <c r="C105" s="17" t="s">
        <v>112</v>
      </c>
      <c r="D105" s="17">
        <v>3</v>
      </c>
      <c r="E105" s="6">
        <f>SUM(F105:I105)</f>
        <v>23520</v>
      </c>
      <c r="F105" s="26">
        <v>23520</v>
      </c>
      <c r="G105" s="26"/>
      <c r="H105" s="26"/>
      <c r="I105" s="26"/>
    </row>
    <row r="106" spans="1:9" ht="37.5" x14ac:dyDescent="0.3">
      <c r="A106" s="4">
        <v>7</v>
      </c>
      <c r="B106" s="24" t="s">
        <v>42</v>
      </c>
      <c r="C106" s="20" t="s">
        <v>112</v>
      </c>
      <c r="D106" s="20">
        <v>14</v>
      </c>
      <c r="E106" s="6">
        <f>SUM(F106:I106)</f>
        <v>37517.445</v>
      </c>
      <c r="F106" s="26">
        <v>37517.445</v>
      </c>
      <c r="G106" s="26"/>
      <c r="H106" s="26"/>
      <c r="I106" s="26"/>
    </row>
    <row r="107" spans="1:9" ht="75" x14ac:dyDescent="0.3">
      <c r="A107" s="4">
        <v>8</v>
      </c>
      <c r="B107" s="24" t="s">
        <v>45</v>
      </c>
      <c r="C107" s="21" t="s">
        <v>141</v>
      </c>
      <c r="D107" s="21" t="s">
        <v>142</v>
      </c>
      <c r="E107" s="6">
        <f>SUM(F107:I107)</f>
        <v>550071.46</v>
      </c>
      <c r="F107" s="26">
        <v>550071.46</v>
      </c>
      <c r="G107" s="26"/>
      <c r="H107" s="26"/>
      <c r="I107" s="26"/>
    </row>
    <row r="108" spans="1:9" x14ac:dyDescent="0.3">
      <c r="A108" s="4" t="s">
        <v>143</v>
      </c>
      <c r="B108" s="24" t="s">
        <v>138</v>
      </c>
      <c r="C108" s="20" t="s">
        <v>136</v>
      </c>
      <c r="D108" s="20">
        <v>57.360999999999997</v>
      </c>
      <c r="E108" s="6"/>
      <c r="F108" s="26"/>
      <c r="G108" s="26"/>
      <c r="H108" s="26"/>
      <c r="I108" s="26"/>
    </row>
    <row r="109" spans="1:9" x14ac:dyDescent="0.3">
      <c r="A109" s="4" t="s">
        <v>144</v>
      </c>
      <c r="B109" s="24" t="s">
        <v>139</v>
      </c>
      <c r="C109" s="20" t="s">
        <v>112</v>
      </c>
      <c r="D109" s="20">
        <v>6</v>
      </c>
      <c r="E109" s="6"/>
      <c r="F109" s="26"/>
      <c r="G109" s="26"/>
      <c r="H109" s="26"/>
      <c r="I109" s="26"/>
    </row>
    <row r="110" spans="1:9" x14ac:dyDescent="0.3">
      <c r="A110" s="4" t="s">
        <v>145</v>
      </c>
      <c r="B110" s="24" t="s">
        <v>140</v>
      </c>
      <c r="C110" s="20" t="s">
        <v>112</v>
      </c>
      <c r="D110" s="20">
        <v>5</v>
      </c>
      <c r="E110" s="6"/>
      <c r="F110" s="26"/>
      <c r="G110" s="26"/>
      <c r="H110" s="26"/>
      <c r="I110" s="26"/>
    </row>
    <row r="111" spans="1:9" ht="75" x14ac:dyDescent="0.3">
      <c r="A111" s="4">
        <v>9</v>
      </c>
      <c r="B111" s="24" t="s">
        <v>97</v>
      </c>
      <c r="C111" s="44" t="s">
        <v>141</v>
      </c>
      <c r="D111" s="44" t="s">
        <v>170</v>
      </c>
      <c r="E111" s="6">
        <f>SUM(F111:I111)</f>
        <v>1000000</v>
      </c>
      <c r="F111" s="26"/>
      <c r="G111" s="26">
        <v>1000000</v>
      </c>
      <c r="H111" s="26"/>
      <c r="I111" s="26"/>
    </row>
    <row r="112" spans="1:9" x14ac:dyDescent="0.3">
      <c r="A112" s="4" t="s">
        <v>166</v>
      </c>
      <c r="B112" s="24" t="s">
        <v>138</v>
      </c>
      <c r="C112" s="43" t="s">
        <v>136</v>
      </c>
      <c r="D112" s="43">
        <v>378.6087</v>
      </c>
      <c r="E112" s="6"/>
      <c r="F112" s="26"/>
      <c r="G112" s="26"/>
      <c r="H112" s="26"/>
      <c r="I112" s="26"/>
    </row>
    <row r="113" spans="1:9" x14ac:dyDescent="0.3">
      <c r="A113" s="4" t="s">
        <v>167</v>
      </c>
      <c r="B113" s="24" t="s">
        <v>139</v>
      </c>
      <c r="C113" s="43" t="s">
        <v>112</v>
      </c>
      <c r="D113" s="43">
        <v>13</v>
      </c>
      <c r="E113" s="6"/>
      <c r="F113" s="26"/>
      <c r="G113" s="26"/>
      <c r="H113" s="26"/>
      <c r="I113" s="26"/>
    </row>
    <row r="114" spans="1:9" x14ac:dyDescent="0.3">
      <c r="A114" s="4" t="s">
        <v>169</v>
      </c>
      <c r="B114" s="24" t="s">
        <v>140</v>
      </c>
      <c r="C114" s="43" t="s">
        <v>112</v>
      </c>
      <c r="D114" s="43">
        <v>109</v>
      </c>
      <c r="E114" s="6"/>
      <c r="F114" s="26"/>
      <c r="G114" s="26"/>
      <c r="H114" s="26"/>
      <c r="I114" s="26"/>
    </row>
    <row r="115" spans="1:9" ht="75" x14ac:dyDescent="0.3">
      <c r="A115" s="4">
        <v>10</v>
      </c>
      <c r="B115" s="24" t="s">
        <v>15</v>
      </c>
      <c r="C115" s="44" t="s">
        <v>155</v>
      </c>
      <c r="D115" s="44" t="s">
        <v>156</v>
      </c>
      <c r="E115" s="6">
        <f>SUM(F115:I115)</f>
        <v>446044.2667156047</v>
      </c>
      <c r="F115" s="26">
        <v>446044.2667156047</v>
      </c>
      <c r="G115" s="26"/>
      <c r="H115" s="26"/>
      <c r="I115" s="26"/>
    </row>
    <row r="116" spans="1:9" x14ac:dyDescent="0.3">
      <c r="A116" s="4" t="s">
        <v>171</v>
      </c>
      <c r="B116" s="24" t="s">
        <v>153</v>
      </c>
      <c r="C116" s="43" t="s">
        <v>136</v>
      </c>
      <c r="D116" s="44">
        <v>19.899999999999999</v>
      </c>
      <c r="E116" s="6"/>
      <c r="F116" s="26"/>
      <c r="G116" s="26"/>
      <c r="H116" s="26"/>
      <c r="I116" s="26"/>
    </row>
    <row r="117" spans="1:9" x14ac:dyDescent="0.3">
      <c r="A117" s="4" t="s">
        <v>172</v>
      </c>
      <c r="B117" s="24" t="s">
        <v>140</v>
      </c>
      <c r="C117" s="43" t="s">
        <v>112</v>
      </c>
      <c r="D117" s="44">
        <v>15</v>
      </c>
      <c r="E117" s="6"/>
      <c r="F117" s="26"/>
      <c r="G117" s="26"/>
      <c r="H117" s="26"/>
      <c r="I117" s="26"/>
    </row>
    <row r="118" spans="1:9" x14ac:dyDescent="0.3">
      <c r="A118" s="4" t="s">
        <v>173</v>
      </c>
      <c r="B118" s="24" t="s">
        <v>154</v>
      </c>
      <c r="C118" s="43" t="s">
        <v>121</v>
      </c>
      <c r="D118" s="44">
        <v>4</v>
      </c>
      <c r="E118" s="6"/>
      <c r="F118" s="26"/>
      <c r="G118" s="26"/>
      <c r="H118" s="26"/>
      <c r="I118" s="26"/>
    </row>
    <row r="119" spans="1:9" ht="75" x14ac:dyDescent="0.3">
      <c r="A119" s="4">
        <v>11</v>
      </c>
      <c r="B119" s="24" t="s">
        <v>46</v>
      </c>
      <c r="C119" s="44" t="s">
        <v>141</v>
      </c>
      <c r="D119" s="44" t="s">
        <v>228</v>
      </c>
      <c r="E119" s="6">
        <f>SUM(F119:I119)</f>
        <v>507037.39250000002</v>
      </c>
      <c r="F119" s="26">
        <v>507037.39250000002</v>
      </c>
      <c r="G119" s="26"/>
      <c r="H119" s="26"/>
      <c r="I119" s="26"/>
    </row>
    <row r="120" spans="1:9" x14ac:dyDescent="0.3">
      <c r="A120" s="4" t="s">
        <v>157</v>
      </c>
      <c r="B120" s="24" t="s">
        <v>153</v>
      </c>
      <c r="C120" s="43" t="s">
        <v>136</v>
      </c>
      <c r="D120" s="43">
        <v>14.85</v>
      </c>
      <c r="E120" s="6"/>
      <c r="F120" s="26"/>
      <c r="G120" s="26"/>
      <c r="H120" s="26"/>
      <c r="I120" s="26"/>
    </row>
    <row r="121" spans="1:9" x14ac:dyDescent="0.3">
      <c r="A121" s="4" t="s">
        <v>158</v>
      </c>
      <c r="B121" s="24" t="s">
        <v>198</v>
      </c>
      <c r="C121" s="43" t="s">
        <v>112</v>
      </c>
      <c r="D121" s="43">
        <v>5</v>
      </c>
      <c r="E121" s="6"/>
      <c r="F121" s="26"/>
      <c r="G121" s="26"/>
      <c r="H121" s="26"/>
      <c r="I121" s="26"/>
    </row>
    <row r="122" spans="1:9" ht="75" x14ac:dyDescent="0.3">
      <c r="A122" s="4">
        <v>12</v>
      </c>
      <c r="B122" s="24" t="s">
        <v>47</v>
      </c>
      <c r="C122" s="44" t="s">
        <v>141</v>
      </c>
      <c r="D122" s="44" t="s">
        <v>229</v>
      </c>
      <c r="E122" s="6">
        <f>SUM(F122:I122)</f>
        <v>530607.1825</v>
      </c>
      <c r="F122" s="26">
        <v>530607.1825</v>
      </c>
      <c r="G122" s="26"/>
      <c r="H122" s="26"/>
      <c r="I122" s="26"/>
    </row>
    <row r="123" spans="1:9" x14ac:dyDescent="0.3">
      <c r="A123" s="4" t="s">
        <v>160</v>
      </c>
      <c r="B123" s="24" t="s">
        <v>153</v>
      </c>
      <c r="C123" s="43" t="s">
        <v>136</v>
      </c>
      <c r="D123" s="43">
        <v>24.3</v>
      </c>
      <c r="E123" s="6"/>
      <c r="F123" s="26"/>
      <c r="G123" s="26"/>
      <c r="H123" s="26"/>
      <c r="I123" s="26"/>
    </row>
    <row r="124" spans="1:9" x14ac:dyDescent="0.3">
      <c r="A124" s="4" t="s">
        <v>161</v>
      </c>
      <c r="B124" s="24" t="s">
        <v>198</v>
      </c>
      <c r="C124" s="43" t="s">
        <v>112</v>
      </c>
      <c r="D124" s="43">
        <v>19</v>
      </c>
      <c r="E124" s="6"/>
      <c r="F124" s="26"/>
      <c r="G124" s="26"/>
      <c r="H124" s="26"/>
      <c r="I124" s="26"/>
    </row>
    <row r="125" spans="1:9" ht="75" x14ac:dyDescent="0.3">
      <c r="A125" s="4">
        <v>13</v>
      </c>
      <c r="B125" s="24" t="s">
        <v>16</v>
      </c>
      <c r="C125" s="44" t="s">
        <v>162</v>
      </c>
      <c r="D125" s="44" t="s">
        <v>163</v>
      </c>
      <c r="E125" s="6">
        <f>SUM(F125:I125)</f>
        <v>342486.59690769057</v>
      </c>
      <c r="F125" s="26">
        <v>342486.59690769057</v>
      </c>
      <c r="G125" s="26"/>
      <c r="H125" s="26"/>
      <c r="I125" s="26"/>
    </row>
    <row r="126" spans="1:9" x14ac:dyDescent="0.3">
      <c r="A126" s="4" t="s">
        <v>230</v>
      </c>
      <c r="B126" s="24" t="s">
        <v>153</v>
      </c>
      <c r="C126" s="43" t="s">
        <v>136</v>
      </c>
      <c r="D126" s="44">
        <v>13.04</v>
      </c>
      <c r="E126" s="6"/>
      <c r="F126" s="26"/>
      <c r="G126" s="26"/>
      <c r="H126" s="26"/>
      <c r="I126" s="26"/>
    </row>
    <row r="127" spans="1:9" x14ac:dyDescent="0.3">
      <c r="A127" s="4" t="s">
        <v>231</v>
      </c>
      <c r="B127" s="24" t="s">
        <v>154</v>
      </c>
      <c r="C127" s="43" t="s">
        <v>121</v>
      </c>
      <c r="D127" s="44">
        <v>12</v>
      </c>
      <c r="E127" s="6"/>
      <c r="F127" s="26"/>
      <c r="G127" s="26"/>
      <c r="H127" s="26"/>
      <c r="I127" s="26"/>
    </row>
    <row r="128" spans="1:9" ht="37.5" x14ac:dyDescent="0.3">
      <c r="A128" s="4">
        <v>14</v>
      </c>
      <c r="B128" s="24" t="s">
        <v>50</v>
      </c>
      <c r="C128" s="44" t="s">
        <v>191</v>
      </c>
      <c r="D128" s="44" t="s">
        <v>233</v>
      </c>
      <c r="E128" s="6">
        <f>SUM(F128:I128)</f>
        <v>765449.77999999991</v>
      </c>
      <c r="F128" s="26">
        <v>765449.77999999991</v>
      </c>
      <c r="G128" s="26"/>
      <c r="H128" s="26"/>
      <c r="I128" s="26"/>
    </row>
    <row r="129" spans="1:14" x14ac:dyDescent="0.3">
      <c r="A129" s="4" t="s">
        <v>234</v>
      </c>
      <c r="B129" s="24" t="s">
        <v>232</v>
      </c>
      <c r="C129" s="43" t="s">
        <v>112</v>
      </c>
      <c r="D129" s="43">
        <v>12</v>
      </c>
      <c r="E129" s="6"/>
      <c r="F129" s="26"/>
      <c r="G129" s="26"/>
      <c r="H129" s="26"/>
      <c r="I129" s="26"/>
    </row>
    <row r="130" spans="1:14" x14ac:dyDescent="0.3">
      <c r="A130" s="4" t="s">
        <v>235</v>
      </c>
      <c r="B130" s="24" t="s">
        <v>153</v>
      </c>
      <c r="C130" s="43" t="s">
        <v>136</v>
      </c>
      <c r="D130" s="43">
        <v>3</v>
      </c>
      <c r="E130" s="6"/>
      <c r="F130" s="26"/>
      <c r="G130" s="26"/>
      <c r="H130" s="26"/>
      <c r="I130" s="26"/>
    </row>
    <row r="131" spans="1:14" ht="37.5" x14ac:dyDescent="0.3">
      <c r="A131" s="4">
        <v>15</v>
      </c>
      <c r="B131" s="24" t="s">
        <v>18</v>
      </c>
      <c r="C131" s="44" t="s">
        <v>191</v>
      </c>
      <c r="D131" s="44" t="s">
        <v>239</v>
      </c>
      <c r="E131" s="6">
        <f>SUM(F131:I131)</f>
        <v>1746872.76123214</v>
      </c>
      <c r="F131" s="26">
        <v>1746872.76123214</v>
      </c>
      <c r="G131" s="26"/>
      <c r="H131" s="26"/>
      <c r="I131" s="26"/>
    </row>
    <row r="132" spans="1:14" x14ac:dyDescent="0.3">
      <c r="A132" s="4" t="s">
        <v>213</v>
      </c>
      <c r="B132" s="24" t="s">
        <v>238</v>
      </c>
      <c r="C132" s="43" t="s">
        <v>112</v>
      </c>
      <c r="D132" s="43">
        <v>271</v>
      </c>
      <c r="E132" s="6"/>
      <c r="F132" s="26"/>
      <c r="G132" s="26"/>
      <c r="H132" s="26"/>
      <c r="I132" s="26"/>
    </row>
    <row r="133" spans="1:14" x14ac:dyDescent="0.3">
      <c r="A133" s="4" t="s">
        <v>214</v>
      </c>
      <c r="B133" s="24" t="s">
        <v>153</v>
      </c>
      <c r="C133" s="43" t="s">
        <v>136</v>
      </c>
      <c r="D133" s="43">
        <v>31.3384</v>
      </c>
      <c r="E133" s="6"/>
      <c r="F133" s="26"/>
      <c r="G133" s="26"/>
      <c r="H133" s="26"/>
      <c r="I133" s="26"/>
    </row>
    <row r="134" spans="1:14" ht="37.5" x14ac:dyDescent="0.3">
      <c r="A134" s="4">
        <v>16</v>
      </c>
      <c r="B134" s="24" t="s">
        <v>19</v>
      </c>
      <c r="C134" s="43" t="s">
        <v>136</v>
      </c>
      <c r="D134" s="43">
        <v>73.293999999999997</v>
      </c>
      <c r="E134" s="6">
        <f t="shared" ref="E134:E144" si="1">SUM(F134:I134)</f>
        <v>2114239.5557053569</v>
      </c>
      <c r="F134" s="26">
        <v>2114239.5557053569</v>
      </c>
      <c r="G134" s="26"/>
      <c r="H134" s="26"/>
      <c r="I134" s="26"/>
    </row>
    <row r="135" spans="1:14" ht="37.5" x14ac:dyDescent="0.3">
      <c r="A135" s="4">
        <v>17</v>
      </c>
      <c r="B135" s="24" t="s">
        <v>56</v>
      </c>
      <c r="C135" s="43" t="s">
        <v>112</v>
      </c>
      <c r="D135" s="43">
        <v>243</v>
      </c>
      <c r="E135" s="6">
        <f t="shared" si="1"/>
        <v>385361.11056870728</v>
      </c>
      <c r="F135" s="26">
        <v>385361.11056870728</v>
      </c>
      <c r="G135" s="26"/>
      <c r="H135" s="26"/>
      <c r="I135" s="26"/>
    </row>
    <row r="136" spans="1:14" ht="37.5" x14ac:dyDescent="0.3">
      <c r="A136" s="4">
        <v>18</v>
      </c>
      <c r="B136" s="24" t="s">
        <v>243</v>
      </c>
      <c r="C136" s="48" t="s">
        <v>244</v>
      </c>
      <c r="D136" s="48"/>
      <c r="E136" s="6">
        <f t="shared" si="1"/>
        <v>662000</v>
      </c>
      <c r="F136" s="26">
        <v>662000</v>
      </c>
      <c r="G136" s="26"/>
      <c r="H136" s="26"/>
      <c r="I136" s="26"/>
    </row>
    <row r="137" spans="1:14" x14ac:dyDescent="0.3">
      <c r="A137" s="4">
        <v>19</v>
      </c>
      <c r="B137" s="24" t="s">
        <v>245</v>
      </c>
      <c r="C137" s="48" t="s">
        <v>241</v>
      </c>
      <c r="D137" s="48">
        <v>1</v>
      </c>
      <c r="E137" s="6">
        <f t="shared" si="1"/>
        <v>588000</v>
      </c>
      <c r="F137" s="26">
        <v>588000</v>
      </c>
      <c r="G137" s="26"/>
      <c r="H137" s="26"/>
      <c r="I137" s="26"/>
    </row>
    <row r="138" spans="1:14" x14ac:dyDescent="0.3">
      <c r="A138" s="4"/>
      <c r="B138" s="29" t="s">
        <v>76</v>
      </c>
      <c r="C138" s="18"/>
      <c r="D138" s="18"/>
      <c r="E138" s="6">
        <f t="shared" si="1"/>
        <v>6608216.0019983817</v>
      </c>
      <c r="F138" s="6">
        <f>SUM(F139:F155)</f>
        <v>6608216.0019983817</v>
      </c>
      <c r="G138" s="6">
        <f>SUM(G139:G155)</f>
        <v>0</v>
      </c>
      <c r="H138" s="6">
        <f>SUM(H139:H155)</f>
        <v>0</v>
      </c>
      <c r="I138" s="6">
        <f>SUM(I139:I155)</f>
        <v>0</v>
      </c>
    </row>
    <row r="139" spans="1:14" ht="56.25" x14ac:dyDescent="0.3">
      <c r="A139" s="4">
        <v>20</v>
      </c>
      <c r="B139" s="24" t="s">
        <v>60</v>
      </c>
      <c r="C139" s="18" t="s">
        <v>112</v>
      </c>
      <c r="D139" s="18">
        <v>2</v>
      </c>
      <c r="E139" s="6">
        <f t="shared" si="1"/>
        <v>1760605.5159100003</v>
      </c>
      <c r="F139" s="26">
        <v>1760605.5159100003</v>
      </c>
      <c r="G139" s="26"/>
      <c r="H139" s="26"/>
      <c r="I139" s="16"/>
    </row>
    <row r="140" spans="1:14" ht="75" x14ac:dyDescent="0.3">
      <c r="A140" s="4">
        <v>21</v>
      </c>
      <c r="B140" s="24" t="s">
        <v>98</v>
      </c>
      <c r="C140" s="43" t="s">
        <v>112</v>
      </c>
      <c r="D140" s="43">
        <v>8</v>
      </c>
      <c r="E140" s="6">
        <f t="shared" si="1"/>
        <v>160000</v>
      </c>
      <c r="F140" s="26">
        <v>160000</v>
      </c>
      <c r="G140" s="26"/>
      <c r="H140" s="26"/>
      <c r="I140" s="16"/>
      <c r="N140" s="26"/>
    </row>
    <row r="141" spans="1:14" ht="37.5" x14ac:dyDescent="0.3">
      <c r="A141" s="4">
        <v>22</v>
      </c>
      <c r="B141" s="24" t="s">
        <v>77</v>
      </c>
      <c r="C141" s="18" t="s">
        <v>136</v>
      </c>
      <c r="D141" s="18">
        <f>11.79-5.4</f>
        <v>6.3899999999999988</v>
      </c>
      <c r="E141" s="6">
        <f t="shared" si="1"/>
        <v>1106679.08329598</v>
      </c>
      <c r="F141" s="26">
        <v>1106679.08329598</v>
      </c>
      <c r="G141" s="26"/>
      <c r="H141" s="26"/>
      <c r="I141" s="16"/>
    </row>
    <row r="142" spans="1:14" ht="37.5" x14ac:dyDescent="0.3">
      <c r="A142" s="4">
        <v>23</v>
      </c>
      <c r="B142" s="24" t="s">
        <v>78</v>
      </c>
      <c r="C142" s="18" t="s">
        <v>136</v>
      </c>
      <c r="D142" s="18">
        <v>5.4</v>
      </c>
      <c r="E142" s="6">
        <f t="shared" si="1"/>
        <v>1110395.3282032099</v>
      </c>
      <c r="F142" s="26">
        <v>1110395.3282032099</v>
      </c>
      <c r="G142" s="26"/>
      <c r="H142" s="26"/>
      <c r="I142" s="16"/>
    </row>
    <row r="143" spans="1:14" ht="56.25" x14ac:dyDescent="0.3">
      <c r="A143" s="4">
        <v>24</v>
      </c>
      <c r="B143" s="24" t="s">
        <v>95</v>
      </c>
      <c r="C143" s="18" t="s">
        <v>136</v>
      </c>
      <c r="D143" s="18">
        <v>19.079999999999998</v>
      </c>
      <c r="E143" s="6">
        <f t="shared" si="1"/>
        <v>748536.07458919194</v>
      </c>
      <c r="F143" s="26">
        <v>748536.07458919194</v>
      </c>
      <c r="G143" s="26"/>
      <c r="H143" s="26"/>
      <c r="I143" s="16"/>
    </row>
    <row r="144" spans="1:14" ht="37.5" x14ac:dyDescent="0.3">
      <c r="A144" s="4">
        <v>25</v>
      </c>
      <c r="B144" s="24" t="s">
        <v>99</v>
      </c>
      <c r="C144" s="18" t="s">
        <v>134</v>
      </c>
      <c r="D144" s="18">
        <v>1</v>
      </c>
      <c r="E144" s="6">
        <f t="shared" si="1"/>
        <v>20000</v>
      </c>
      <c r="F144" s="26">
        <v>20000</v>
      </c>
      <c r="G144" s="26"/>
      <c r="H144" s="26"/>
      <c r="I144" s="16"/>
    </row>
    <row r="145" spans="1:9" ht="37.5" x14ac:dyDescent="0.3">
      <c r="A145" s="4">
        <v>26</v>
      </c>
      <c r="B145" s="24" t="s">
        <v>100</v>
      </c>
      <c r="C145" s="18" t="s">
        <v>134</v>
      </c>
      <c r="D145" s="18">
        <v>1</v>
      </c>
      <c r="E145" s="6">
        <f t="shared" ref="E145:E224" si="2">SUM(F145:I145)</f>
        <v>2000</v>
      </c>
      <c r="F145" s="26">
        <v>2000</v>
      </c>
      <c r="G145" s="26"/>
      <c r="H145" s="26"/>
      <c r="I145" s="16"/>
    </row>
    <row r="146" spans="1:9" ht="37.5" x14ac:dyDescent="0.3">
      <c r="A146" s="4">
        <v>27</v>
      </c>
      <c r="B146" s="24" t="s">
        <v>63</v>
      </c>
      <c r="C146" s="44" t="s">
        <v>141</v>
      </c>
      <c r="D146" s="44" t="s">
        <v>199</v>
      </c>
      <c r="E146" s="6">
        <f t="shared" si="2"/>
        <v>450000</v>
      </c>
      <c r="F146" s="26">
        <v>450000</v>
      </c>
      <c r="G146" s="26"/>
      <c r="H146" s="26"/>
      <c r="I146" s="16"/>
    </row>
    <row r="147" spans="1:9" x14ac:dyDescent="0.3">
      <c r="A147" s="4" t="s">
        <v>203</v>
      </c>
      <c r="B147" s="24" t="s">
        <v>178</v>
      </c>
      <c r="C147" s="43" t="s">
        <v>136</v>
      </c>
      <c r="D147" s="43">
        <v>24</v>
      </c>
      <c r="E147" s="6"/>
      <c r="F147" s="26"/>
      <c r="G147" s="26"/>
      <c r="H147" s="26"/>
      <c r="I147" s="16"/>
    </row>
    <row r="148" spans="1:9" x14ac:dyDescent="0.3">
      <c r="A148" s="47" t="s">
        <v>204</v>
      </c>
      <c r="B148" s="24" t="s">
        <v>179</v>
      </c>
      <c r="C148" s="43" t="s">
        <v>136</v>
      </c>
      <c r="D148" s="43">
        <v>30</v>
      </c>
      <c r="E148" s="6"/>
      <c r="F148" s="26"/>
      <c r="G148" s="26"/>
      <c r="H148" s="26"/>
      <c r="I148" s="16"/>
    </row>
    <row r="149" spans="1:9" x14ac:dyDescent="0.3">
      <c r="A149" s="4" t="s">
        <v>205</v>
      </c>
      <c r="B149" s="24" t="s">
        <v>198</v>
      </c>
      <c r="C149" s="43" t="s">
        <v>112</v>
      </c>
      <c r="D149" s="43">
        <v>11</v>
      </c>
      <c r="E149" s="6"/>
      <c r="F149" s="26"/>
      <c r="G149" s="26"/>
      <c r="H149" s="26"/>
      <c r="I149" s="16"/>
    </row>
    <row r="150" spans="1:9" ht="37.5" x14ac:dyDescent="0.3">
      <c r="A150" s="4">
        <v>28</v>
      </c>
      <c r="B150" s="24" t="s">
        <v>64</v>
      </c>
      <c r="C150" s="44" t="s">
        <v>141</v>
      </c>
      <c r="D150" s="44" t="s">
        <v>202</v>
      </c>
      <c r="E150" s="6">
        <f t="shared" si="2"/>
        <v>500000</v>
      </c>
      <c r="F150" s="26">
        <v>500000</v>
      </c>
      <c r="G150" s="26"/>
      <c r="H150" s="26"/>
      <c r="I150" s="16"/>
    </row>
    <row r="151" spans="1:9" x14ac:dyDescent="0.3">
      <c r="A151" s="4" t="s">
        <v>251</v>
      </c>
      <c r="B151" s="24" t="s">
        <v>178</v>
      </c>
      <c r="C151" s="43" t="s">
        <v>136</v>
      </c>
      <c r="D151" s="43">
        <v>16.5</v>
      </c>
      <c r="E151" s="6"/>
      <c r="F151" s="26"/>
      <c r="G151" s="26"/>
      <c r="H151" s="26"/>
      <c r="I151" s="16"/>
    </row>
    <row r="152" spans="1:9" x14ac:dyDescent="0.3">
      <c r="A152" s="4" t="s">
        <v>252</v>
      </c>
      <c r="B152" s="24" t="s">
        <v>179</v>
      </c>
      <c r="C152" s="43" t="s">
        <v>136</v>
      </c>
      <c r="D152" s="43">
        <v>122.9</v>
      </c>
      <c r="E152" s="6"/>
      <c r="F152" s="26"/>
      <c r="G152" s="26"/>
      <c r="H152" s="26"/>
      <c r="I152" s="16"/>
    </row>
    <row r="153" spans="1:9" x14ac:dyDescent="0.3">
      <c r="A153" s="4" t="s">
        <v>253</v>
      </c>
      <c r="B153" s="24" t="s">
        <v>180</v>
      </c>
      <c r="C153" s="43" t="s">
        <v>112</v>
      </c>
      <c r="D153" s="43">
        <v>1</v>
      </c>
      <c r="E153" s="6"/>
      <c r="F153" s="26"/>
      <c r="G153" s="26"/>
      <c r="H153" s="26"/>
      <c r="I153" s="16"/>
    </row>
    <row r="154" spans="1:9" ht="37.5" x14ac:dyDescent="0.3">
      <c r="A154" s="4">
        <v>39</v>
      </c>
      <c r="B154" s="24" t="s">
        <v>246</v>
      </c>
      <c r="C154" s="48" t="s">
        <v>244</v>
      </c>
      <c r="D154" s="48"/>
      <c r="E154" s="6">
        <f t="shared" si="2"/>
        <v>250000</v>
      </c>
      <c r="F154" s="26">
        <v>250000</v>
      </c>
      <c r="G154" s="26"/>
      <c r="H154" s="26"/>
      <c r="I154" s="16"/>
    </row>
    <row r="155" spans="1:9" ht="93.75" x14ac:dyDescent="0.3">
      <c r="A155" s="4">
        <v>30</v>
      </c>
      <c r="B155" s="24" t="s">
        <v>68</v>
      </c>
      <c r="C155" s="48" t="s">
        <v>241</v>
      </c>
      <c r="D155" s="48">
        <v>1</v>
      </c>
      <c r="E155" s="6">
        <f t="shared" si="2"/>
        <v>500000</v>
      </c>
      <c r="F155" s="26">
        <v>500000</v>
      </c>
      <c r="G155" s="26"/>
      <c r="H155" s="26"/>
      <c r="I155" s="16"/>
    </row>
    <row r="156" spans="1:9" x14ac:dyDescent="0.3">
      <c r="A156" s="45">
        <v>31</v>
      </c>
      <c r="B156" s="29" t="s">
        <v>22</v>
      </c>
      <c r="C156" s="18"/>
      <c r="D156" s="18"/>
      <c r="E156" s="6">
        <f t="shared" si="2"/>
        <v>88956</v>
      </c>
      <c r="F156" s="26">
        <v>88956</v>
      </c>
      <c r="G156" s="26"/>
      <c r="H156" s="26"/>
      <c r="I156" s="16"/>
    </row>
    <row r="157" spans="1:9" ht="37.5" x14ac:dyDescent="0.3">
      <c r="A157" s="45">
        <v>32</v>
      </c>
      <c r="B157" s="29" t="s">
        <v>21</v>
      </c>
      <c r="C157" s="18"/>
      <c r="D157" s="18"/>
      <c r="E157" s="6">
        <f t="shared" si="2"/>
        <v>2101027.4804001004</v>
      </c>
      <c r="F157" s="26">
        <v>2101027.4804001004</v>
      </c>
      <c r="G157" s="26"/>
      <c r="H157" s="26"/>
      <c r="I157" s="16"/>
    </row>
    <row r="158" spans="1:9" x14ac:dyDescent="0.3">
      <c r="A158" s="45">
        <v>33</v>
      </c>
      <c r="B158" s="29" t="s">
        <v>69</v>
      </c>
      <c r="C158" s="18" t="s">
        <v>112</v>
      </c>
      <c r="D158" s="18">
        <v>2559</v>
      </c>
      <c r="E158" s="6">
        <f t="shared" si="2"/>
        <v>1152929.81840813</v>
      </c>
      <c r="F158" s="26">
        <v>1152929.81840813</v>
      </c>
      <c r="G158" s="26"/>
      <c r="H158" s="26"/>
      <c r="I158" s="16"/>
    </row>
    <row r="159" spans="1:9" x14ac:dyDescent="0.3">
      <c r="A159" s="37"/>
      <c r="B159" s="31" t="s">
        <v>79</v>
      </c>
      <c r="C159" s="38"/>
      <c r="D159" s="38"/>
      <c r="E159" s="39"/>
      <c r="F159" s="40"/>
      <c r="G159" s="40"/>
      <c r="H159" s="40"/>
      <c r="I159" s="41"/>
    </row>
    <row r="160" spans="1:9" x14ac:dyDescent="0.3">
      <c r="A160" s="32"/>
      <c r="B160" s="33" t="s">
        <v>80</v>
      </c>
      <c r="C160" s="42"/>
      <c r="D160" s="42"/>
      <c r="E160" s="35">
        <f>SUM(F160:I160)</f>
        <v>25041081.586182185</v>
      </c>
      <c r="F160" s="35">
        <f>F161+F193+F222+F223+F224</f>
        <v>24041081.586182185</v>
      </c>
      <c r="G160" s="35">
        <f>G161+G193+G222+G223+G224</f>
        <v>1000000</v>
      </c>
      <c r="H160" s="35">
        <f>H161+H193+H222+H223+H224</f>
        <v>0</v>
      </c>
      <c r="I160" s="35">
        <f>I161+I193+I222+I223+I224</f>
        <v>0</v>
      </c>
    </row>
    <row r="161" spans="1:9" x14ac:dyDescent="0.3">
      <c r="A161" s="4"/>
      <c r="B161" s="8" t="s">
        <v>14</v>
      </c>
      <c r="C161" s="18"/>
      <c r="D161" s="18"/>
      <c r="E161" s="6">
        <f t="shared" si="2"/>
        <v>13160742.690977922</v>
      </c>
      <c r="F161" s="28">
        <f>SUM(F162:F192)</f>
        <v>12160742.690977922</v>
      </c>
      <c r="G161" s="28">
        <f>SUM(G162:G192)</f>
        <v>1000000</v>
      </c>
      <c r="H161" s="28">
        <f>SUM(H162:H192)</f>
        <v>0</v>
      </c>
      <c r="I161" s="28">
        <f>SUM(I162:I192)</f>
        <v>0</v>
      </c>
    </row>
    <row r="162" spans="1:9" x14ac:dyDescent="0.3">
      <c r="A162" s="4">
        <v>1</v>
      </c>
      <c r="B162" s="24" t="s">
        <v>39</v>
      </c>
      <c r="C162" s="18" t="s">
        <v>112</v>
      </c>
      <c r="D162" s="18">
        <v>5</v>
      </c>
      <c r="E162" s="6">
        <f t="shared" si="2"/>
        <v>2334238</v>
      </c>
      <c r="F162" s="26">
        <v>2334238</v>
      </c>
      <c r="G162" s="26"/>
      <c r="H162" s="26"/>
      <c r="I162" s="26"/>
    </row>
    <row r="163" spans="1:9" x14ac:dyDescent="0.3">
      <c r="A163" s="4" t="s">
        <v>115</v>
      </c>
      <c r="B163" s="24" t="s">
        <v>114</v>
      </c>
      <c r="C163" s="20" t="s">
        <v>112</v>
      </c>
      <c r="D163" s="21">
        <v>1</v>
      </c>
      <c r="E163" s="6"/>
      <c r="F163" s="26"/>
      <c r="G163" s="26"/>
      <c r="H163" s="26"/>
      <c r="I163" s="26"/>
    </row>
    <row r="164" spans="1:9" x14ac:dyDescent="0.3">
      <c r="A164" s="4" t="s">
        <v>116</v>
      </c>
      <c r="B164" s="24" t="s">
        <v>131</v>
      </c>
      <c r="C164" s="20" t="s">
        <v>112</v>
      </c>
      <c r="D164" s="21">
        <v>1</v>
      </c>
      <c r="E164" s="6"/>
      <c r="F164" s="26"/>
      <c r="G164" s="26"/>
      <c r="H164" s="26"/>
      <c r="I164" s="26"/>
    </row>
    <row r="165" spans="1:9" x14ac:dyDescent="0.3">
      <c r="A165" s="4" t="s">
        <v>206</v>
      </c>
      <c r="B165" s="24" t="s">
        <v>129</v>
      </c>
      <c r="C165" s="20" t="s">
        <v>112</v>
      </c>
      <c r="D165" s="21">
        <v>1</v>
      </c>
      <c r="E165" s="6"/>
      <c r="F165" s="26"/>
      <c r="G165" s="26"/>
      <c r="H165" s="26"/>
      <c r="I165" s="26"/>
    </row>
    <row r="166" spans="1:9" x14ac:dyDescent="0.3">
      <c r="A166" s="4" t="s">
        <v>207</v>
      </c>
      <c r="B166" s="24" t="s">
        <v>130</v>
      </c>
      <c r="C166" s="20" t="s">
        <v>112</v>
      </c>
      <c r="D166" s="21">
        <v>2</v>
      </c>
      <c r="E166" s="6"/>
      <c r="F166" s="26"/>
      <c r="G166" s="26"/>
      <c r="H166" s="26"/>
      <c r="I166" s="26"/>
    </row>
    <row r="167" spans="1:9" ht="37.5" x14ac:dyDescent="0.3">
      <c r="A167" s="4">
        <v>2</v>
      </c>
      <c r="B167" s="24" t="s">
        <v>73</v>
      </c>
      <c r="C167" s="18" t="s">
        <v>112</v>
      </c>
      <c r="D167" s="18">
        <v>2</v>
      </c>
      <c r="E167" s="6">
        <f t="shared" si="2"/>
        <v>400000</v>
      </c>
      <c r="F167" s="26">
        <v>400000</v>
      </c>
      <c r="G167" s="26"/>
      <c r="H167" s="26"/>
      <c r="I167" s="26"/>
    </row>
    <row r="168" spans="1:9" x14ac:dyDescent="0.3">
      <c r="A168" s="4" t="s">
        <v>125</v>
      </c>
      <c r="B168" s="24" t="s">
        <v>132</v>
      </c>
      <c r="C168" s="20" t="s">
        <v>112</v>
      </c>
      <c r="D168" s="20">
        <v>2</v>
      </c>
      <c r="E168" s="6"/>
      <c r="F168" s="26"/>
      <c r="G168" s="26"/>
      <c r="H168" s="26"/>
      <c r="I168" s="26"/>
    </row>
    <row r="169" spans="1:9" ht="37.5" x14ac:dyDescent="0.3">
      <c r="A169" s="4">
        <v>3</v>
      </c>
      <c r="B169" s="24" t="s">
        <v>40</v>
      </c>
      <c r="C169" s="18" t="s">
        <v>112</v>
      </c>
      <c r="D169" s="18">
        <v>4</v>
      </c>
      <c r="E169" s="6">
        <f t="shared" si="2"/>
        <v>22429.148400000005</v>
      </c>
      <c r="F169" s="26">
        <v>22429.148400000005</v>
      </c>
      <c r="G169" s="26"/>
      <c r="H169" s="26"/>
      <c r="I169" s="26"/>
    </row>
    <row r="170" spans="1:9" ht="37.5" x14ac:dyDescent="0.3">
      <c r="A170" s="4">
        <v>4</v>
      </c>
      <c r="B170" s="24" t="s">
        <v>242</v>
      </c>
      <c r="C170" s="18" t="s">
        <v>112</v>
      </c>
      <c r="D170" s="18">
        <v>119</v>
      </c>
      <c r="E170" s="6">
        <f t="shared" si="2"/>
        <v>66795.004767565813</v>
      </c>
      <c r="F170" s="26">
        <v>66795.004767565813</v>
      </c>
      <c r="G170" s="26"/>
      <c r="H170" s="26"/>
      <c r="I170" s="26"/>
    </row>
    <row r="171" spans="1:9" ht="37.5" x14ac:dyDescent="0.3">
      <c r="A171" s="4">
        <v>5</v>
      </c>
      <c r="B171" s="24" t="s">
        <v>41</v>
      </c>
      <c r="C171" s="18" t="s">
        <v>112</v>
      </c>
      <c r="D171" s="18">
        <v>3</v>
      </c>
      <c r="E171" s="6">
        <f t="shared" si="2"/>
        <v>23520</v>
      </c>
      <c r="F171" s="26">
        <v>23520</v>
      </c>
      <c r="G171" s="26"/>
      <c r="H171" s="26"/>
      <c r="I171" s="26"/>
    </row>
    <row r="172" spans="1:9" ht="37.5" x14ac:dyDescent="0.3">
      <c r="A172" s="4">
        <v>6</v>
      </c>
      <c r="B172" s="24" t="s">
        <v>42</v>
      </c>
      <c r="C172" s="20" t="s">
        <v>112</v>
      </c>
      <c r="D172" s="20">
        <v>14</v>
      </c>
      <c r="E172" s="6">
        <f t="shared" si="2"/>
        <v>41644.363950000006</v>
      </c>
      <c r="F172" s="26">
        <v>41644.363950000006</v>
      </c>
      <c r="G172" s="26"/>
      <c r="H172" s="26"/>
      <c r="I172" s="26"/>
    </row>
    <row r="173" spans="1:9" ht="75" x14ac:dyDescent="0.3">
      <c r="A173" s="4">
        <v>7</v>
      </c>
      <c r="B173" s="24" t="s">
        <v>45</v>
      </c>
      <c r="C173" s="21" t="s">
        <v>141</v>
      </c>
      <c r="D173" s="21" t="s">
        <v>142</v>
      </c>
      <c r="E173" s="6">
        <f t="shared" si="2"/>
        <v>1575107.19</v>
      </c>
      <c r="F173" s="26">
        <v>1575107.19</v>
      </c>
      <c r="G173" s="26"/>
      <c r="H173" s="26"/>
      <c r="I173" s="26"/>
    </row>
    <row r="174" spans="1:9" x14ac:dyDescent="0.3">
      <c r="A174" s="4" t="s">
        <v>146</v>
      </c>
      <c r="B174" s="24" t="s">
        <v>138</v>
      </c>
      <c r="C174" s="20" t="s">
        <v>136</v>
      </c>
      <c r="D174" s="20">
        <v>57.360999999999997</v>
      </c>
      <c r="E174" s="6"/>
      <c r="F174" s="26"/>
      <c r="G174" s="26"/>
      <c r="H174" s="26"/>
      <c r="I174" s="26"/>
    </row>
    <row r="175" spans="1:9" x14ac:dyDescent="0.3">
      <c r="A175" s="4" t="s">
        <v>147</v>
      </c>
      <c r="B175" s="24" t="s">
        <v>139</v>
      </c>
      <c r="C175" s="20" t="s">
        <v>112</v>
      </c>
      <c r="D175" s="20">
        <v>6</v>
      </c>
      <c r="E175" s="6"/>
      <c r="F175" s="26"/>
      <c r="G175" s="26"/>
      <c r="H175" s="26"/>
      <c r="I175" s="26"/>
    </row>
    <row r="176" spans="1:9" x14ac:dyDescent="0.3">
      <c r="A176" s="4" t="s">
        <v>148</v>
      </c>
      <c r="B176" s="24" t="s">
        <v>140</v>
      </c>
      <c r="C176" s="20" t="s">
        <v>112</v>
      </c>
      <c r="D176" s="20">
        <v>5</v>
      </c>
      <c r="E176" s="6"/>
      <c r="F176" s="26"/>
      <c r="G176" s="26"/>
      <c r="H176" s="26"/>
      <c r="I176" s="26"/>
    </row>
    <row r="177" spans="1:9" ht="75" x14ac:dyDescent="0.3">
      <c r="A177" s="4">
        <v>8</v>
      </c>
      <c r="B177" s="24" t="s">
        <v>97</v>
      </c>
      <c r="C177" s="44" t="s">
        <v>141</v>
      </c>
      <c r="D177" s="44" t="s">
        <v>170</v>
      </c>
      <c r="E177" s="6">
        <f t="shared" si="2"/>
        <v>1000000</v>
      </c>
      <c r="F177" s="26"/>
      <c r="G177" s="26">
        <v>1000000</v>
      </c>
      <c r="H177" s="26"/>
      <c r="I177" s="26"/>
    </row>
    <row r="178" spans="1:9" x14ac:dyDescent="0.3">
      <c r="A178" s="4" t="s">
        <v>143</v>
      </c>
      <c r="B178" s="24" t="s">
        <v>138</v>
      </c>
      <c r="C178" s="43" t="s">
        <v>136</v>
      </c>
      <c r="D178" s="43">
        <v>378.6087</v>
      </c>
      <c r="E178" s="6"/>
      <c r="F178" s="26"/>
      <c r="G178" s="26"/>
      <c r="H178" s="26"/>
      <c r="I178" s="26"/>
    </row>
    <row r="179" spans="1:9" x14ac:dyDescent="0.3">
      <c r="A179" s="4" t="s">
        <v>144</v>
      </c>
      <c r="B179" s="24" t="s">
        <v>139</v>
      </c>
      <c r="C179" s="43" t="s">
        <v>112</v>
      </c>
      <c r="D179" s="43">
        <v>13</v>
      </c>
      <c r="E179" s="6"/>
      <c r="F179" s="26"/>
      <c r="G179" s="26"/>
      <c r="H179" s="26"/>
      <c r="I179" s="26"/>
    </row>
    <row r="180" spans="1:9" x14ac:dyDescent="0.3">
      <c r="A180" s="4" t="s">
        <v>145</v>
      </c>
      <c r="B180" s="24" t="s">
        <v>140</v>
      </c>
      <c r="C180" s="43" t="s">
        <v>112</v>
      </c>
      <c r="D180" s="43">
        <v>109</v>
      </c>
      <c r="E180" s="6"/>
      <c r="F180" s="26"/>
      <c r="G180" s="26"/>
      <c r="H180" s="26"/>
      <c r="I180" s="26"/>
    </row>
    <row r="181" spans="1:9" ht="75" x14ac:dyDescent="0.3">
      <c r="A181" s="4">
        <v>9</v>
      </c>
      <c r="B181" s="24" t="s">
        <v>46</v>
      </c>
      <c r="C181" s="44" t="s">
        <v>141</v>
      </c>
      <c r="D181" s="44" t="s">
        <v>228</v>
      </c>
      <c r="E181" s="6">
        <f t="shared" si="2"/>
        <v>649852.34950000001</v>
      </c>
      <c r="F181" s="26">
        <v>649852.34950000001</v>
      </c>
      <c r="G181" s="26"/>
      <c r="H181" s="26"/>
      <c r="I181" s="26"/>
    </row>
    <row r="182" spans="1:9" x14ac:dyDescent="0.3">
      <c r="A182" s="4" t="s">
        <v>166</v>
      </c>
      <c r="B182" s="24" t="s">
        <v>153</v>
      </c>
      <c r="C182" s="43" t="s">
        <v>136</v>
      </c>
      <c r="D182" s="43">
        <v>14.85</v>
      </c>
      <c r="E182" s="6"/>
      <c r="F182" s="26"/>
      <c r="G182" s="26"/>
      <c r="H182" s="26"/>
      <c r="I182" s="26"/>
    </row>
    <row r="183" spans="1:9" x14ac:dyDescent="0.3">
      <c r="A183" s="4" t="s">
        <v>167</v>
      </c>
      <c r="B183" s="24" t="s">
        <v>198</v>
      </c>
      <c r="C183" s="43" t="s">
        <v>112</v>
      </c>
      <c r="D183" s="43">
        <v>5</v>
      </c>
      <c r="E183" s="6"/>
      <c r="F183" s="26"/>
      <c r="G183" s="26"/>
      <c r="H183" s="26"/>
      <c r="I183" s="26"/>
    </row>
    <row r="184" spans="1:9" ht="75" x14ac:dyDescent="0.3">
      <c r="A184" s="4">
        <v>10</v>
      </c>
      <c r="B184" s="24" t="s">
        <v>47</v>
      </c>
      <c r="C184" s="44" t="s">
        <v>141</v>
      </c>
      <c r="D184" s="44" t="s">
        <v>229</v>
      </c>
      <c r="E184" s="6">
        <f t="shared" si="2"/>
        <v>682850.05550000002</v>
      </c>
      <c r="F184" s="26">
        <v>682850.05550000002</v>
      </c>
      <c r="G184" s="26"/>
      <c r="H184" s="26"/>
      <c r="I184" s="26"/>
    </row>
    <row r="185" spans="1:9" x14ac:dyDescent="0.3">
      <c r="A185" s="4" t="s">
        <v>171</v>
      </c>
      <c r="B185" s="24" t="s">
        <v>153</v>
      </c>
      <c r="C185" s="43" t="s">
        <v>136</v>
      </c>
      <c r="D185" s="43">
        <v>24.3</v>
      </c>
      <c r="E185" s="6"/>
      <c r="F185" s="26"/>
      <c r="G185" s="26"/>
      <c r="H185" s="26"/>
      <c r="I185" s="26"/>
    </row>
    <row r="186" spans="1:9" x14ac:dyDescent="0.3">
      <c r="A186" s="4" t="s">
        <v>172</v>
      </c>
      <c r="B186" s="24" t="s">
        <v>198</v>
      </c>
      <c r="C186" s="43" t="s">
        <v>112</v>
      </c>
      <c r="D186" s="43">
        <v>19</v>
      </c>
      <c r="E186" s="6"/>
      <c r="F186" s="26"/>
      <c r="G186" s="26"/>
      <c r="H186" s="26"/>
      <c r="I186" s="26"/>
    </row>
    <row r="187" spans="1:9" ht="37.5" x14ac:dyDescent="0.3">
      <c r="A187" s="4">
        <v>11</v>
      </c>
      <c r="B187" s="24" t="s">
        <v>18</v>
      </c>
      <c r="C187" s="48" t="s">
        <v>241</v>
      </c>
      <c r="D187" s="48">
        <v>1</v>
      </c>
      <c r="E187" s="6">
        <f t="shared" si="2"/>
        <v>481192.10135143</v>
      </c>
      <c r="F187" s="26">
        <v>481192.10135143</v>
      </c>
      <c r="G187" s="26"/>
      <c r="H187" s="26"/>
      <c r="I187" s="26"/>
    </row>
    <row r="188" spans="1:9" ht="37.5" x14ac:dyDescent="0.3">
      <c r="A188" s="4">
        <v>12</v>
      </c>
      <c r="B188" s="24" t="s">
        <v>19</v>
      </c>
      <c r="C188" s="43" t="s">
        <v>136</v>
      </c>
      <c r="D188" s="43">
        <v>73.293999999999997</v>
      </c>
      <c r="E188" s="6">
        <f t="shared" si="2"/>
        <v>2883114.4775089268</v>
      </c>
      <c r="F188" s="26">
        <v>2883114.4775089268</v>
      </c>
      <c r="G188" s="26"/>
      <c r="H188" s="26"/>
      <c r="I188" s="26"/>
    </row>
    <row r="189" spans="1:9" ht="37.5" x14ac:dyDescent="0.3">
      <c r="A189" s="4">
        <v>13</v>
      </c>
      <c r="B189" s="24" t="s">
        <v>243</v>
      </c>
      <c r="C189" s="48" t="s">
        <v>244</v>
      </c>
      <c r="D189" s="48"/>
      <c r="E189" s="6">
        <f t="shared" si="2"/>
        <v>1000000</v>
      </c>
      <c r="F189" s="26">
        <v>1000000</v>
      </c>
      <c r="G189" s="26"/>
      <c r="H189" s="26"/>
      <c r="I189" s="26"/>
    </row>
    <row r="190" spans="1:9" x14ac:dyDescent="0.3">
      <c r="A190" s="4">
        <v>14</v>
      </c>
      <c r="B190" s="24" t="s">
        <v>247</v>
      </c>
      <c r="C190" s="48" t="s">
        <v>241</v>
      </c>
      <c r="D190" s="48">
        <v>1</v>
      </c>
      <c r="E190" s="6">
        <f t="shared" si="2"/>
        <v>500000</v>
      </c>
      <c r="F190" s="26">
        <v>500000</v>
      </c>
      <c r="G190" s="26"/>
      <c r="H190" s="26"/>
      <c r="I190" s="26"/>
    </row>
    <row r="191" spans="1:9" ht="131.25" x14ac:dyDescent="0.3">
      <c r="A191" s="4">
        <v>15</v>
      </c>
      <c r="B191" s="24" t="s">
        <v>248</v>
      </c>
      <c r="C191" s="48" t="s">
        <v>241</v>
      </c>
      <c r="D191" s="48">
        <v>1</v>
      </c>
      <c r="E191" s="6">
        <f t="shared" si="2"/>
        <v>350000</v>
      </c>
      <c r="F191" s="26">
        <v>350000</v>
      </c>
      <c r="G191" s="26"/>
      <c r="H191" s="26"/>
      <c r="I191" s="26"/>
    </row>
    <row r="192" spans="1:9" ht="93.75" x14ac:dyDescent="0.3">
      <c r="A192" s="4">
        <v>16</v>
      </c>
      <c r="B192" s="24" t="s">
        <v>68</v>
      </c>
      <c r="C192" s="48" t="s">
        <v>241</v>
      </c>
      <c r="D192" s="48">
        <v>1</v>
      </c>
      <c r="E192" s="6">
        <f t="shared" si="2"/>
        <v>1150000</v>
      </c>
      <c r="F192" s="26">
        <v>1150000</v>
      </c>
      <c r="G192" s="26"/>
      <c r="H192" s="26"/>
      <c r="I192" s="26"/>
    </row>
    <row r="193" spans="1:9" x14ac:dyDescent="0.3">
      <c r="A193" s="4"/>
      <c r="B193" s="8" t="s">
        <v>76</v>
      </c>
      <c r="C193" s="20"/>
      <c r="D193" s="20"/>
      <c r="E193" s="6">
        <f t="shared" si="2"/>
        <v>7842933.594548434</v>
      </c>
      <c r="F193" s="28">
        <f>SUM(F194:F221)</f>
        <v>7842933.594548434</v>
      </c>
      <c r="G193" s="28">
        <f>SUM(G194:G221)</f>
        <v>0</v>
      </c>
      <c r="H193" s="28">
        <f>SUM(H194:H221)</f>
        <v>0</v>
      </c>
      <c r="I193" s="28">
        <f>SUM(I194:I221)</f>
        <v>0</v>
      </c>
    </row>
    <row r="194" spans="1:9" ht="37.5" x14ac:dyDescent="0.3">
      <c r="A194" s="4">
        <v>17</v>
      </c>
      <c r="B194" s="24" t="s">
        <v>58</v>
      </c>
      <c r="C194" s="18" t="s">
        <v>134</v>
      </c>
      <c r="D194" s="18">
        <v>1</v>
      </c>
      <c r="E194" s="6">
        <f t="shared" si="2"/>
        <v>20000</v>
      </c>
      <c r="F194" s="26">
        <v>20000</v>
      </c>
      <c r="G194" s="26"/>
      <c r="H194" s="26"/>
      <c r="I194" s="26"/>
    </row>
    <row r="195" spans="1:9" ht="37.5" x14ac:dyDescent="0.3">
      <c r="A195" s="4">
        <v>18</v>
      </c>
      <c r="B195" s="24" t="s">
        <v>101</v>
      </c>
      <c r="C195" s="44" t="s">
        <v>211</v>
      </c>
      <c r="D195" s="44" t="s">
        <v>212</v>
      </c>
      <c r="E195" s="6">
        <f t="shared" si="2"/>
        <v>689506.72872000001</v>
      </c>
      <c r="F195" s="26">
        <v>689506.72872000001</v>
      </c>
      <c r="G195" s="26"/>
      <c r="H195" s="26"/>
      <c r="I195" s="26"/>
    </row>
    <row r="196" spans="1:9" x14ac:dyDescent="0.3">
      <c r="A196" s="47" t="s">
        <v>254</v>
      </c>
      <c r="B196" s="24" t="s">
        <v>208</v>
      </c>
      <c r="C196" s="43" t="s">
        <v>112</v>
      </c>
      <c r="D196" s="43">
        <v>1</v>
      </c>
      <c r="E196" s="6"/>
      <c r="F196" s="26"/>
      <c r="G196" s="26"/>
      <c r="H196" s="26"/>
      <c r="I196" s="26"/>
    </row>
    <row r="197" spans="1:9" x14ac:dyDescent="0.3">
      <c r="A197" s="4" t="s">
        <v>255</v>
      </c>
      <c r="B197" s="24" t="s">
        <v>209</v>
      </c>
      <c r="C197" s="43" t="s">
        <v>112</v>
      </c>
      <c r="D197" s="43">
        <v>1</v>
      </c>
      <c r="E197" s="6"/>
      <c r="F197" s="26"/>
      <c r="G197" s="26"/>
      <c r="H197" s="26"/>
      <c r="I197" s="26"/>
    </row>
    <row r="198" spans="1:9" x14ac:dyDescent="0.3">
      <c r="A198" s="4" t="s">
        <v>256</v>
      </c>
      <c r="B198" s="24" t="s">
        <v>210</v>
      </c>
      <c r="C198" s="43" t="s">
        <v>121</v>
      </c>
      <c r="D198" s="43">
        <v>2</v>
      </c>
      <c r="E198" s="6"/>
      <c r="F198" s="26"/>
      <c r="G198" s="26"/>
      <c r="H198" s="26"/>
      <c r="I198" s="26"/>
    </row>
    <row r="199" spans="1:9" ht="75" x14ac:dyDescent="0.3">
      <c r="A199" s="4">
        <v>19</v>
      </c>
      <c r="B199" s="24" t="s">
        <v>98</v>
      </c>
      <c r="C199" s="18" t="s">
        <v>112</v>
      </c>
      <c r="D199" s="18">
        <v>8</v>
      </c>
      <c r="E199" s="6">
        <f t="shared" si="2"/>
        <v>80000</v>
      </c>
      <c r="F199" s="26">
        <v>80000</v>
      </c>
      <c r="G199" s="26"/>
      <c r="H199" s="26"/>
      <c r="I199" s="26"/>
    </row>
    <row r="200" spans="1:9" ht="37.5" x14ac:dyDescent="0.3">
      <c r="A200" s="4">
        <v>20</v>
      </c>
      <c r="B200" s="24" t="s">
        <v>102</v>
      </c>
      <c r="C200" s="18" t="s">
        <v>134</v>
      </c>
      <c r="D200" s="18">
        <v>1</v>
      </c>
      <c r="E200" s="6">
        <f t="shared" si="2"/>
        <v>5000</v>
      </c>
      <c r="F200" s="26">
        <v>5000</v>
      </c>
      <c r="G200" s="26"/>
      <c r="H200" s="26"/>
      <c r="I200" s="26"/>
    </row>
    <row r="201" spans="1:9" ht="37.5" x14ac:dyDescent="0.3">
      <c r="A201" s="4">
        <v>21</v>
      </c>
      <c r="B201" s="24" t="s">
        <v>77</v>
      </c>
      <c r="C201" s="43" t="s">
        <v>136</v>
      </c>
      <c r="D201" s="43">
        <f>11.79-5.4</f>
        <v>6.3899999999999988</v>
      </c>
      <c r="E201" s="6">
        <f t="shared" si="2"/>
        <v>1450000</v>
      </c>
      <c r="F201" s="26">
        <v>1450000</v>
      </c>
      <c r="G201" s="26"/>
      <c r="H201" s="26"/>
      <c r="I201" s="26"/>
    </row>
    <row r="202" spans="1:9" ht="37.5" x14ac:dyDescent="0.3">
      <c r="A202" s="4">
        <v>22</v>
      </c>
      <c r="B202" s="24" t="s">
        <v>78</v>
      </c>
      <c r="C202" s="43" t="s">
        <v>136</v>
      </c>
      <c r="D202" s="43">
        <v>5.4</v>
      </c>
      <c r="E202" s="6">
        <f t="shared" si="2"/>
        <v>1700000</v>
      </c>
      <c r="F202" s="26">
        <v>1700000</v>
      </c>
      <c r="G202" s="26"/>
      <c r="H202" s="26"/>
      <c r="I202" s="26"/>
    </row>
    <row r="203" spans="1:9" ht="56.25" x14ac:dyDescent="0.3">
      <c r="A203" s="4">
        <v>23</v>
      </c>
      <c r="B203" s="24" t="s">
        <v>95</v>
      </c>
      <c r="C203" s="18" t="s">
        <v>136</v>
      </c>
      <c r="D203" s="18">
        <v>19.079999999999998</v>
      </c>
      <c r="E203" s="6">
        <f t="shared" si="2"/>
        <v>775627.12747922167</v>
      </c>
      <c r="F203" s="26">
        <v>775627.12747922167</v>
      </c>
      <c r="G203" s="26"/>
      <c r="H203" s="26"/>
      <c r="I203" s="26"/>
    </row>
    <row r="204" spans="1:9" ht="37.5" x14ac:dyDescent="0.3">
      <c r="A204" s="4">
        <v>24</v>
      </c>
      <c r="B204" s="24" t="s">
        <v>103</v>
      </c>
      <c r="C204" s="44" t="s">
        <v>141</v>
      </c>
      <c r="D204" s="44" t="s">
        <v>215</v>
      </c>
      <c r="E204" s="6">
        <f t="shared" si="2"/>
        <v>160000</v>
      </c>
      <c r="F204" s="26">
        <v>160000</v>
      </c>
      <c r="G204" s="26"/>
      <c r="H204" s="26"/>
      <c r="I204" s="26"/>
    </row>
    <row r="205" spans="1:9" x14ac:dyDescent="0.3">
      <c r="A205" s="4" t="s">
        <v>219</v>
      </c>
      <c r="B205" s="24" t="s">
        <v>178</v>
      </c>
      <c r="C205" s="43" t="s">
        <v>136</v>
      </c>
      <c r="D205" s="43">
        <v>8</v>
      </c>
      <c r="E205" s="6"/>
      <c r="F205" s="26"/>
      <c r="G205" s="26"/>
      <c r="H205" s="26"/>
      <c r="I205" s="26"/>
    </row>
    <row r="206" spans="1:9" x14ac:dyDescent="0.3">
      <c r="A206" s="4" t="s">
        <v>220</v>
      </c>
      <c r="B206" s="24" t="s">
        <v>179</v>
      </c>
      <c r="C206" s="43" t="s">
        <v>136</v>
      </c>
      <c r="D206" s="43">
        <v>8</v>
      </c>
      <c r="E206" s="6"/>
      <c r="F206" s="26"/>
      <c r="G206" s="26"/>
      <c r="H206" s="26"/>
      <c r="I206" s="26"/>
    </row>
    <row r="207" spans="1:9" x14ac:dyDescent="0.3">
      <c r="A207" s="4" t="s">
        <v>221</v>
      </c>
      <c r="B207" s="24" t="s">
        <v>198</v>
      </c>
      <c r="C207" s="43" t="s">
        <v>112</v>
      </c>
      <c r="D207" s="43">
        <v>3</v>
      </c>
      <c r="E207" s="6"/>
      <c r="F207" s="26"/>
      <c r="G207" s="26"/>
      <c r="H207" s="26"/>
      <c r="I207" s="26"/>
    </row>
    <row r="208" spans="1:9" ht="37.5" x14ac:dyDescent="0.3">
      <c r="A208" s="4">
        <v>25</v>
      </c>
      <c r="B208" s="24" t="s">
        <v>104</v>
      </c>
      <c r="C208" s="48" t="s">
        <v>241</v>
      </c>
      <c r="D208" s="48">
        <v>1</v>
      </c>
      <c r="E208" s="6">
        <f t="shared" si="2"/>
        <v>57610.848349212938</v>
      </c>
      <c r="F208" s="26">
        <v>57610.848349212938</v>
      </c>
      <c r="G208" s="26"/>
      <c r="H208" s="26"/>
      <c r="I208" s="26"/>
    </row>
    <row r="209" spans="1:11" ht="37.5" x14ac:dyDescent="0.3">
      <c r="A209" s="4">
        <v>26</v>
      </c>
      <c r="B209" s="24" t="s">
        <v>66</v>
      </c>
      <c r="C209" s="18" t="s">
        <v>136</v>
      </c>
      <c r="D209" s="18">
        <v>15</v>
      </c>
      <c r="E209" s="6">
        <f t="shared" si="2"/>
        <v>189084</v>
      </c>
      <c r="F209" s="26">
        <v>189084</v>
      </c>
      <c r="G209" s="26"/>
      <c r="H209" s="26"/>
      <c r="I209" s="26"/>
    </row>
    <row r="210" spans="1:11" x14ac:dyDescent="0.3">
      <c r="A210" s="4" t="s">
        <v>200</v>
      </c>
      <c r="B210" s="24" t="s">
        <v>153</v>
      </c>
      <c r="C210" s="43" t="s">
        <v>136</v>
      </c>
      <c r="D210" s="43">
        <v>6</v>
      </c>
      <c r="E210" s="6"/>
      <c r="F210" s="26"/>
      <c r="G210" s="26"/>
      <c r="H210" s="26"/>
      <c r="I210" s="26"/>
    </row>
    <row r="211" spans="1:11" x14ac:dyDescent="0.3">
      <c r="A211" s="4" t="s">
        <v>201</v>
      </c>
      <c r="B211" s="24" t="s">
        <v>216</v>
      </c>
      <c r="C211" s="43" t="s">
        <v>136</v>
      </c>
      <c r="D211" s="43">
        <v>9</v>
      </c>
      <c r="E211" s="6"/>
      <c r="F211" s="26"/>
      <c r="G211" s="26"/>
      <c r="H211" s="26"/>
      <c r="I211" s="26"/>
    </row>
    <row r="212" spans="1:11" ht="37.5" x14ac:dyDescent="0.3">
      <c r="A212" s="4">
        <v>27</v>
      </c>
      <c r="B212" s="24" t="s">
        <v>63</v>
      </c>
      <c r="C212" s="44" t="s">
        <v>141</v>
      </c>
      <c r="D212" s="44" t="s">
        <v>199</v>
      </c>
      <c r="E212" s="6">
        <f t="shared" si="2"/>
        <v>500000</v>
      </c>
      <c r="F212" s="26">
        <v>500000</v>
      </c>
      <c r="G212" s="26"/>
      <c r="H212" s="26"/>
      <c r="I212" s="26"/>
    </row>
    <row r="213" spans="1:11" x14ac:dyDescent="0.3">
      <c r="A213" s="4" t="s">
        <v>203</v>
      </c>
      <c r="B213" s="24" t="s">
        <v>178</v>
      </c>
      <c r="C213" s="43" t="s">
        <v>136</v>
      </c>
      <c r="D213" s="43">
        <v>24</v>
      </c>
      <c r="E213" s="6"/>
      <c r="F213" s="26"/>
      <c r="G213" s="26"/>
      <c r="H213" s="26"/>
      <c r="I213" s="26"/>
    </row>
    <row r="214" spans="1:11" x14ac:dyDescent="0.3">
      <c r="A214" s="4" t="s">
        <v>204</v>
      </c>
      <c r="B214" s="24" t="s">
        <v>179</v>
      </c>
      <c r="C214" s="43" t="s">
        <v>136</v>
      </c>
      <c r="D214" s="43">
        <v>30</v>
      </c>
      <c r="E214" s="6"/>
      <c r="F214" s="26"/>
      <c r="G214" s="26"/>
      <c r="H214" s="26"/>
      <c r="I214" s="26"/>
    </row>
    <row r="215" spans="1:11" x14ac:dyDescent="0.3">
      <c r="A215" s="4" t="s">
        <v>205</v>
      </c>
      <c r="B215" s="24" t="s">
        <v>198</v>
      </c>
      <c r="C215" s="43" t="s">
        <v>112</v>
      </c>
      <c r="D215" s="43">
        <v>11</v>
      </c>
      <c r="E215" s="6"/>
      <c r="F215" s="26"/>
      <c r="G215" s="26"/>
      <c r="H215" s="26"/>
      <c r="I215" s="26"/>
    </row>
    <row r="216" spans="1:11" ht="37.5" x14ac:dyDescent="0.3">
      <c r="A216" s="4">
        <v>28</v>
      </c>
      <c r="B216" s="24" t="s">
        <v>64</v>
      </c>
      <c r="C216" s="44" t="s">
        <v>141</v>
      </c>
      <c r="D216" s="44" t="s">
        <v>202</v>
      </c>
      <c r="E216" s="6">
        <f t="shared" si="2"/>
        <v>1216104.8899999999</v>
      </c>
      <c r="F216" s="26">
        <v>1216104.8899999999</v>
      </c>
      <c r="G216" s="26"/>
      <c r="H216" s="26"/>
      <c r="I216" s="26"/>
    </row>
    <row r="217" spans="1:11" x14ac:dyDescent="0.3">
      <c r="A217" s="4" t="s">
        <v>251</v>
      </c>
      <c r="B217" s="24" t="s">
        <v>178</v>
      </c>
      <c r="C217" s="43" t="s">
        <v>136</v>
      </c>
      <c r="D217" s="43">
        <v>16.5</v>
      </c>
      <c r="E217" s="6"/>
      <c r="F217" s="26"/>
      <c r="G217" s="26"/>
      <c r="H217" s="26"/>
      <c r="I217" s="26"/>
    </row>
    <row r="218" spans="1:11" x14ac:dyDescent="0.3">
      <c r="A218" s="4" t="s">
        <v>252</v>
      </c>
      <c r="B218" s="24" t="s">
        <v>179</v>
      </c>
      <c r="C218" s="43" t="s">
        <v>136</v>
      </c>
      <c r="D218" s="43">
        <v>122.9</v>
      </c>
      <c r="E218" s="6"/>
      <c r="F218" s="26"/>
      <c r="G218" s="26"/>
      <c r="H218" s="26"/>
      <c r="I218" s="26"/>
    </row>
    <row r="219" spans="1:11" x14ac:dyDescent="0.3">
      <c r="A219" s="4" t="s">
        <v>257</v>
      </c>
      <c r="B219" s="24" t="s">
        <v>180</v>
      </c>
      <c r="C219" s="43" t="s">
        <v>112</v>
      </c>
      <c r="D219" s="43">
        <v>1</v>
      </c>
      <c r="E219" s="6"/>
      <c r="F219" s="26"/>
      <c r="G219" s="26"/>
      <c r="H219" s="26"/>
      <c r="I219" s="26"/>
    </row>
    <row r="220" spans="1:11" ht="37.5" x14ac:dyDescent="0.3">
      <c r="A220" s="4">
        <v>29</v>
      </c>
      <c r="B220" s="24" t="s">
        <v>246</v>
      </c>
      <c r="C220" s="48" t="s">
        <v>244</v>
      </c>
      <c r="D220" s="48"/>
      <c r="E220" s="6">
        <f t="shared" si="2"/>
        <v>400000</v>
      </c>
      <c r="F220" s="26">
        <v>400000</v>
      </c>
      <c r="G220" s="26"/>
      <c r="H220" s="26"/>
      <c r="I220" s="26"/>
    </row>
    <row r="221" spans="1:11" ht="93.75" x14ac:dyDescent="0.3">
      <c r="A221" s="4">
        <v>30</v>
      </c>
      <c r="B221" s="24" t="s">
        <v>68</v>
      </c>
      <c r="C221" s="48" t="s">
        <v>241</v>
      </c>
      <c r="D221" s="48">
        <v>1</v>
      </c>
      <c r="E221" s="6">
        <f t="shared" si="2"/>
        <v>600000</v>
      </c>
      <c r="F221" s="26">
        <v>600000</v>
      </c>
      <c r="G221" s="26">
        <f>SUM(G222:G224)</f>
        <v>0</v>
      </c>
      <c r="H221" s="26">
        <f>SUM(H222:H224)</f>
        <v>0</v>
      </c>
      <c r="I221" s="26">
        <f>SUM(I222:I224)</f>
        <v>0</v>
      </c>
    </row>
    <row r="222" spans="1:11" x14ac:dyDescent="0.3">
      <c r="A222" s="45">
        <v>31</v>
      </c>
      <c r="B222" s="29" t="s">
        <v>22</v>
      </c>
      <c r="C222" s="18"/>
      <c r="D222" s="18"/>
      <c r="E222" s="6">
        <f t="shared" si="2"/>
        <v>201782.86888095195</v>
      </c>
      <c r="F222" s="26">
        <v>201782.86888095195</v>
      </c>
      <c r="G222" s="26"/>
      <c r="H222" s="26"/>
      <c r="I222" s="26"/>
    </row>
    <row r="223" spans="1:11" ht="37.5" x14ac:dyDescent="0.3">
      <c r="A223" s="45">
        <v>32</v>
      </c>
      <c r="B223" s="29" t="s">
        <v>21</v>
      </c>
      <c r="C223" s="18"/>
      <c r="D223" s="18"/>
      <c r="E223" s="6">
        <f t="shared" si="2"/>
        <v>2332140.5032441118</v>
      </c>
      <c r="F223" s="26">
        <v>2332140.5032441118</v>
      </c>
      <c r="G223" s="26"/>
      <c r="H223" s="26"/>
      <c r="I223" s="26"/>
    </row>
    <row r="224" spans="1:11" x14ac:dyDescent="0.3">
      <c r="A224" s="45">
        <v>33</v>
      </c>
      <c r="B224" s="29" t="s">
        <v>69</v>
      </c>
      <c r="C224" s="18" t="s">
        <v>112</v>
      </c>
      <c r="D224" s="18">
        <v>2462</v>
      </c>
      <c r="E224" s="6">
        <f t="shared" si="2"/>
        <v>1503481.9285307601</v>
      </c>
      <c r="F224" s="26">
        <v>1503481.9285307601</v>
      </c>
      <c r="G224" s="26"/>
      <c r="H224" s="26"/>
      <c r="I224" s="26"/>
      <c r="K224" s="49"/>
    </row>
    <row r="225" spans="1:9" x14ac:dyDescent="0.3">
      <c r="A225" s="37"/>
      <c r="B225" s="31" t="s">
        <v>82</v>
      </c>
      <c r="C225" s="38"/>
      <c r="D225" s="38"/>
      <c r="E225" s="39"/>
      <c r="F225" s="40"/>
      <c r="G225" s="40"/>
      <c r="H225" s="40"/>
      <c r="I225" s="41"/>
    </row>
    <row r="226" spans="1:9" x14ac:dyDescent="0.3">
      <c r="A226" s="32"/>
      <c r="B226" s="33" t="s">
        <v>83</v>
      </c>
      <c r="C226" s="42"/>
      <c r="D226" s="42"/>
      <c r="E226" s="35">
        <f>SUM(F226:I226)</f>
        <v>25358723.465214111</v>
      </c>
      <c r="F226" s="35">
        <f>F227+F259+F278+F279+F280</f>
        <v>23358723.465214111</v>
      </c>
      <c r="G226" s="35">
        <f>G227+G259+G278+G279+G280</f>
        <v>2000000</v>
      </c>
      <c r="H226" s="35">
        <f>H227+H259+H278+H279+H280</f>
        <v>0</v>
      </c>
      <c r="I226" s="35">
        <f>I227+I259+I278+I279+I280</f>
        <v>0</v>
      </c>
    </row>
    <row r="227" spans="1:9" x14ac:dyDescent="0.3">
      <c r="A227" s="4"/>
      <c r="B227" s="8" t="s">
        <v>14</v>
      </c>
      <c r="C227" s="18"/>
      <c r="D227" s="18"/>
      <c r="E227" s="6">
        <f t="shared" ref="E227:E287" si="3">SUM(F227:I227)</f>
        <v>14696006.181598846</v>
      </c>
      <c r="F227" s="6">
        <f>SUM(F228:F258)</f>
        <v>12696006.181598846</v>
      </c>
      <c r="G227" s="6">
        <f>SUM(G228:G258)</f>
        <v>2000000</v>
      </c>
      <c r="H227" s="6">
        <f>SUM(H228:H258)</f>
        <v>0</v>
      </c>
      <c r="I227" s="6">
        <f>SUM(I228:I258)</f>
        <v>0</v>
      </c>
    </row>
    <row r="228" spans="1:9" x14ac:dyDescent="0.3">
      <c r="A228" s="4">
        <v>1</v>
      </c>
      <c r="B228" s="24" t="s">
        <v>39</v>
      </c>
      <c r="C228" s="18" t="s">
        <v>112</v>
      </c>
      <c r="D228" s="18">
        <v>5</v>
      </c>
      <c r="E228" s="6">
        <f t="shared" si="3"/>
        <v>5580130.8203717805</v>
      </c>
      <c r="F228" s="26">
        <v>5580130.8203717805</v>
      </c>
      <c r="G228" s="16"/>
      <c r="H228" s="16"/>
      <c r="I228" s="16"/>
    </row>
    <row r="229" spans="1:9" x14ac:dyDescent="0.3">
      <c r="A229" s="4" t="s">
        <v>115</v>
      </c>
      <c r="B229" s="24" t="s">
        <v>114</v>
      </c>
      <c r="C229" s="43" t="s">
        <v>112</v>
      </c>
      <c r="D229" s="44">
        <v>1</v>
      </c>
      <c r="E229" s="6"/>
      <c r="F229" s="26"/>
      <c r="G229" s="16"/>
      <c r="H229" s="16"/>
      <c r="I229" s="16"/>
    </row>
    <row r="230" spans="1:9" x14ac:dyDescent="0.3">
      <c r="A230" s="4" t="s">
        <v>116</v>
      </c>
      <c r="B230" s="24" t="s">
        <v>131</v>
      </c>
      <c r="C230" s="43" t="s">
        <v>112</v>
      </c>
      <c r="D230" s="44">
        <v>1</v>
      </c>
      <c r="E230" s="6"/>
      <c r="F230" s="26"/>
      <c r="G230" s="16"/>
      <c r="H230" s="16"/>
      <c r="I230" s="16"/>
    </row>
    <row r="231" spans="1:9" x14ac:dyDescent="0.3">
      <c r="A231" s="4" t="s">
        <v>206</v>
      </c>
      <c r="B231" s="24" t="s">
        <v>129</v>
      </c>
      <c r="C231" s="43" t="s">
        <v>112</v>
      </c>
      <c r="D231" s="44">
        <v>1</v>
      </c>
      <c r="E231" s="6"/>
      <c r="F231" s="26"/>
      <c r="G231" s="16"/>
      <c r="H231" s="16"/>
      <c r="I231" s="16"/>
    </row>
    <row r="232" spans="1:9" x14ac:dyDescent="0.3">
      <c r="A232" s="4" t="s">
        <v>207</v>
      </c>
      <c r="B232" s="24" t="s">
        <v>130</v>
      </c>
      <c r="C232" s="43" t="s">
        <v>112</v>
      </c>
      <c r="D232" s="44">
        <v>2</v>
      </c>
      <c r="E232" s="6"/>
      <c r="F232" s="26"/>
      <c r="G232" s="16"/>
      <c r="H232" s="16"/>
      <c r="I232" s="16"/>
    </row>
    <row r="233" spans="1:9" ht="37.5" x14ac:dyDescent="0.3">
      <c r="A233" s="4">
        <v>2</v>
      </c>
      <c r="B233" s="24" t="s">
        <v>81</v>
      </c>
      <c r="C233" s="18" t="s">
        <v>222</v>
      </c>
      <c r="D233" s="18">
        <v>1</v>
      </c>
      <c r="E233" s="6">
        <f t="shared" si="3"/>
        <v>18052</v>
      </c>
      <c r="F233" s="26">
        <v>18052</v>
      </c>
      <c r="G233" s="26"/>
      <c r="H233" s="26"/>
      <c r="I233" s="26"/>
    </row>
    <row r="234" spans="1:9" ht="37.5" x14ac:dyDescent="0.3">
      <c r="A234" s="4">
        <v>3</v>
      </c>
      <c r="B234" s="24" t="s">
        <v>73</v>
      </c>
      <c r="C234" s="18" t="s">
        <v>112</v>
      </c>
      <c r="D234" s="18">
        <v>2</v>
      </c>
      <c r="E234" s="6">
        <f t="shared" si="3"/>
        <v>590256.73</v>
      </c>
      <c r="F234" s="26">
        <v>590256.73</v>
      </c>
      <c r="G234" s="26"/>
      <c r="H234" s="26"/>
      <c r="I234" s="26"/>
    </row>
    <row r="235" spans="1:9" x14ac:dyDescent="0.3">
      <c r="A235" s="4" t="s">
        <v>133</v>
      </c>
      <c r="B235" s="24" t="s">
        <v>132</v>
      </c>
      <c r="C235" s="20" t="s">
        <v>112</v>
      </c>
      <c r="D235" s="20">
        <v>2</v>
      </c>
      <c r="E235" s="6"/>
      <c r="F235" s="26"/>
      <c r="G235" s="26"/>
      <c r="H235" s="26"/>
      <c r="I235" s="26"/>
    </row>
    <row r="236" spans="1:9" ht="37.5" x14ac:dyDescent="0.3">
      <c r="A236" s="4">
        <v>4</v>
      </c>
      <c r="B236" s="24" t="s">
        <v>40</v>
      </c>
      <c r="C236" s="18" t="s">
        <v>112</v>
      </c>
      <c r="D236" s="18">
        <v>4</v>
      </c>
      <c r="E236" s="6">
        <f t="shared" si="3"/>
        <v>24896.354724000008</v>
      </c>
      <c r="F236" s="26">
        <v>24896.354724000008</v>
      </c>
      <c r="G236" s="26"/>
      <c r="H236" s="26"/>
      <c r="I236" s="26"/>
    </row>
    <row r="237" spans="1:9" ht="37.5" x14ac:dyDescent="0.3">
      <c r="A237" s="4">
        <v>5</v>
      </c>
      <c r="B237" s="24" t="s">
        <v>242</v>
      </c>
      <c r="C237" s="18" t="s">
        <v>112</v>
      </c>
      <c r="D237" s="18">
        <v>106</v>
      </c>
      <c r="E237" s="6">
        <f t="shared" si="3"/>
        <v>104167.08594743529</v>
      </c>
      <c r="F237" s="26">
        <v>104167.08594743529</v>
      </c>
      <c r="G237" s="26"/>
      <c r="H237" s="26"/>
      <c r="I237" s="26"/>
    </row>
    <row r="238" spans="1:9" ht="37.5" x14ac:dyDescent="0.3">
      <c r="A238" s="4">
        <v>6</v>
      </c>
      <c r="B238" s="24" t="s">
        <v>41</v>
      </c>
      <c r="C238" s="18" t="s">
        <v>112</v>
      </c>
      <c r="D238" s="18">
        <v>3</v>
      </c>
      <c r="E238" s="6">
        <f t="shared" si="3"/>
        <v>23520</v>
      </c>
      <c r="F238" s="26">
        <v>23520</v>
      </c>
      <c r="G238" s="26"/>
      <c r="H238" s="26"/>
      <c r="I238" s="26"/>
    </row>
    <row r="239" spans="1:9" ht="56.25" x14ac:dyDescent="0.3">
      <c r="A239" s="4">
        <v>7</v>
      </c>
      <c r="B239" s="24" t="s">
        <v>43</v>
      </c>
      <c r="C239" s="18" t="s">
        <v>134</v>
      </c>
      <c r="D239" s="18">
        <v>1</v>
      </c>
      <c r="E239" s="6">
        <f t="shared" si="3"/>
        <v>40000</v>
      </c>
      <c r="F239" s="26">
        <v>40000</v>
      </c>
      <c r="G239" s="26"/>
      <c r="H239" s="26"/>
      <c r="I239" s="26"/>
    </row>
    <row r="240" spans="1:9" ht="75" x14ac:dyDescent="0.3">
      <c r="A240" s="4">
        <v>8</v>
      </c>
      <c r="B240" s="24" t="s">
        <v>106</v>
      </c>
      <c r="C240" s="21" t="s">
        <v>141</v>
      </c>
      <c r="D240" s="21" t="s">
        <v>149</v>
      </c>
      <c r="E240" s="6">
        <f t="shared" si="3"/>
        <v>375180.93797963485</v>
      </c>
      <c r="F240" s="26">
        <v>375180.93797963485</v>
      </c>
      <c r="G240" s="26"/>
      <c r="H240" s="26"/>
      <c r="I240" s="26"/>
    </row>
    <row r="241" spans="1:9" x14ac:dyDescent="0.3">
      <c r="A241" s="4" t="s">
        <v>143</v>
      </c>
      <c r="B241" s="24" t="s">
        <v>138</v>
      </c>
      <c r="C241" s="20" t="s">
        <v>136</v>
      </c>
      <c r="D241" s="20">
        <v>332.30099999999999</v>
      </c>
      <c r="E241" s="6"/>
      <c r="F241" s="26"/>
      <c r="G241" s="26"/>
      <c r="H241" s="26"/>
      <c r="I241" s="26"/>
    </row>
    <row r="242" spans="1:9" x14ac:dyDescent="0.3">
      <c r="A242" s="4" t="s">
        <v>144</v>
      </c>
      <c r="B242" s="24" t="s">
        <v>139</v>
      </c>
      <c r="C242" s="20" t="s">
        <v>112</v>
      </c>
      <c r="D242" s="20">
        <v>46</v>
      </c>
      <c r="E242" s="6"/>
      <c r="F242" s="26"/>
      <c r="G242" s="26"/>
      <c r="H242" s="26"/>
      <c r="I242" s="26"/>
    </row>
    <row r="243" spans="1:9" x14ac:dyDescent="0.3">
      <c r="A243" s="4" t="s">
        <v>145</v>
      </c>
      <c r="B243" s="24" t="s">
        <v>140</v>
      </c>
      <c r="C243" s="20" t="s">
        <v>112</v>
      </c>
      <c r="D243" s="20">
        <v>124</v>
      </c>
      <c r="E243" s="6"/>
      <c r="F243" s="26"/>
      <c r="G243" s="26"/>
      <c r="H243" s="26"/>
      <c r="I243" s="26"/>
    </row>
    <row r="244" spans="1:9" ht="75" x14ac:dyDescent="0.3">
      <c r="A244" s="4">
        <v>9</v>
      </c>
      <c r="B244" s="24" t="s">
        <v>107</v>
      </c>
      <c r="C244" s="44" t="s">
        <v>141</v>
      </c>
      <c r="D244" s="44" t="s">
        <v>165</v>
      </c>
      <c r="E244" s="6">
        <f t="shared" si="3"/>
        <v>359570.93257599324</v>
      </c>
      <c r="F244" s="26">
        <v>359570.93257599324</v>
      </c>
      <c r="G244" s="26"/>
      <c r="H244" s="26"/>
      <c r="I244" s="26"/>
    </row>
    <row r="245" spans="1:9" x14ac:dyDescent="0.3">
      <c r="A245" s="4" t="s">
        <v>166</v>
      </c>
      <c r="B245" s="24" t="s">
        <v>164</v>
      </c>
      <c r="C245" s="43" t="s">
        <v>136</v>
      </c>
      <c r="D245" s="43">
        <v>399.05200000000002</v>
      </c>
      <c r="E245" s="6"/>
      <c r="F245" s="26"/>
      <c r="G245" s="26"/>
      <c r="H245" s="26"/>
      <c r="I245" s="26"/>
    </row>
    <row r="246" spans="1:9" x14ac:dyDescent="0.3">
      <c r="A246" s="4" t="s">
        <v>167</v>
      </c>
      <c r="B246" s="24" t="s">
        <v>140</v>
      </c>
      <c r="C246" s="43" t="s">
        <v>112</v>
      </c>
      <c r="D246" s="43">
        <v>52</v>
      </c>
      <c r="E246" s="6"/>
      <c r="F246" s="26"/>
      <c r="G246" s="26"/>
      <c r="H246" s="26"/>
      <c r="I246" s="26"/>
    </row>
    <row r="247" spans="1:9" ht="75" x14ac:dyDescent="0.3">
      <c r="A247" s="4">
        <v>10</v>
      </c>
      <c r="B247" s="24" t="s">
        <v>97</v>
      </c>
      <c r="C247" s="44" t="s">
        <v>141</v>
      </c>
      <c r="D247" s="44" t="s">
        <v>170</v>
      </c>
      <c r="E247" s="6">
        <f t="shared" si="3"/>
        <v>2000000</v>
      </c>
      <c r="F247" s="26"/>
      <c r="G247" s="26">
        <v>2000000</v>
      </c>
      <c r="H247" s="26"/>
      <c r="I247" s="26"/>
    </row>
    <row r="248" spans="1:9" x14ac:dyDescent="0.3">
      <c r="A248" s="4" t="s">
        <v>171</v>
      </c>
      <c r="B248" s="24" t="s">
        <v>138</v>
      </c>
      <c r="C248" s="43" t="s">
        <v>136</v>
      </c>
      <c r="D248" s="43">
        <v>378.6087</v>
      </c>
      <c r="E248" s="6"/>
      <c r="F248" s="26"/>
      <c r="G248" s="26"/>
      <c r="H248" s="26"/>
      <c r="I248" s="26"/>
    </row>
    <row r="249" spans="1:9" x14ac:dyDescent="0.3">
      <c r="A249" s="4" t="s">
        <v>172</v>
      </c>
      <c r="B249" s="24" t="s">
        <v>139</v>
      </c>
      <c r="C249" s="43" t="s">
        <v>112</v>
      </c>
      <c r="D249" s="43">
        <v>13</v>
      </c>
      <c r="E249" s="6"/>
      <c r="F249" s="26"/>
      <c r="G249" s="26"/>
      <c r="H249" s="26"/>
      <c r="I249" s="26"/>
    </row>
    <row r="250" spans="1:9" x14ac:dyDescent="0.3">
      <c r="A250" s="4" t="s">
        <v>173</v>
      </c>
      <c r="B250" s="24" t="s">
        <v>140</v>
      </c>
      <c r="C250" s="43" t="s">
        <v>112</v>
      </c>
      <c r="D250" s="43">
        <v>109</v>
      </c>
      <c r="E250" s="6"/>
      <c r="F250" s="26"/>
      <c r="G250" s="26"/>
      <c r="H250" s="26"/>
      <c r="I250" s="26"/>
    </row>
    <row r="251" spans="1:9" ht="75" x14ac:dyDescent="0.3">
      <c r="A251" s="4">
        <v>11</v>
      </c>
      <c r="B251" s="24" t="s">
        <v>46</v>
      </c>
      <c r="C251" s="44" t="s">
        <v>141</v>
      </c>
      <c r="D251" s="44" t="s">
        <v>228</v>
      </c>
      <c r="E251" s="6">
        <f t="shared" si="3"/>
        <v>1271259.8280000002</v>
      </c>
      <c r="F251" s="26">
        <v>1271259.8280000002</v>
      </c>
      <c r="G251" s="26"/>
      <c r="H251" s="26"/>
      <c r="I251" s="26"/>
    </row>
    <row r="252" spans="1:9" x14ac:dyDescent="0.3">
      <c r="A252" s="4" t="s">
        <v>157</v>
      </c>
      <c r="B252" s="24" t="s">
        <v>153</v>
      </c>
      <c r="C252" s="43" t="s">
        <v>136</v>
      </c>
      <c r="D252" s="43">
        <v>14.85</v>
      </c>
      <c r="E252" s="6"/>
      <c r="F252" s="26"/>
      <c r="G252" s="26"/>
      <c r="H252" s="26"/>
      <c r="I252" s="26"/>
    </row>
    <row r="253" spans="1:9" x14ac:dyDescent="0.3">
      <c r="A253" s="4" t="s">
        <v>158</v>
      </c>
      <c r="B253" s="24" t="s">
        <v>198</v>
      </c>
      <c r="C253" s="43" t="s">
        <v>112</v>
      </c>
      <c r="D253" s="43">
        <v>5</v>
      </c>
      <c r="E253" s="6"/>
      <c r="F253" s="26"/>
      <c r="G253" s="26"/>
      <c r="H253" s="26"/>
      <c r="I253" s="26"/>
    </row>
    <row r="254" spans="1:9" ht="75" x14ac:dyDescent="0.3">
      <c r="A254" s="4">
        <v>12</v>
      </c>
      <c r="B254" s="24" t="s">
        <v>47</v>
      </c>
      <c r="C254" s="44" t="s">
        <v>141</v>
      </c>
      <c r="D254" s="44" t="s">
        <v>229</v>
      </c>
      <c r="E254" s="6">
        <f t="shared" si="3"/>
        <v>1308971.4919999999</v>
      </c>
      <c r="F254" s="26">
        <v>1308971.4919999999</v>
      </c>
      <c r="G254" s="26"/>
      <c r="H254" s="26"/>
      <c r="I254" s="26"/>
    </row>
    <row r="255" spans="1:9" x14ac:dyDescent="0.3">
      <c r="A255" s="4" t="s">
        <v>160</v>
      </c>
      <c r="B255" s="24" t="s">
        <v>153</v>
      </c>
      <c r="C255" s="43" t="s">
        <v>136</v>
      </c>
      <c r="D255" s="43">
        <v>24.3</v>
      </c>
      <c r="E255" s="6"/>
      <c r="F255" s="26"/>
      <c r="G255" s="26"/>
      <c r="H255" s="26"/>
      <c r="I255" s="26"/>
    </row>
    <row r="256" spans="1:9" x14ac:dyDescent="0.3">
      <c r="A256" s="4" t="s">
        <v>161</v>
      </c>
      <c r="B256" s="24" t="s">
        <v>198</v>
      </c>
      <c r="C256" s="43" t="s">
        <v>112</v>
      </c>
      <c r="D256" s="43">
        <v>19</v>
      </c>
      <c r="E256" s="6"/>
      <c r="F256" s="26"/>
      <c r="G256" s="26"/>
      <c r="H256" s="26"/>
      <c r="I256" s="26"/>
    </row>
    <row r="257" spans="1:9" ht="37.5" x14ac:dyDescent="0.3">
      <c r="A257" s="4">
        <v>13</v>
      </c>
      <c r="B257" s="24" t="s">
        <v>243</v>
      </c>
      <c r="C257" s="48"/>
      <c r="D257" s="48"/>
      <c r="E257" s="6">
        <f t="shared" si="3"/>
        <v>1750000</v>
      </c>
      <c r="F257" s="26">
        <v>1750000</v>
      </c>
      <c r="G257" s="26"/>
      <c r="H257" s="26"/>
      <c r="I257" s="26"/>
    </row>
    <row r="258" spans="1:9" ht="93.75" x14ac:dyDescent="0.3">
      <c r="A258" s="4">
        <v>14</v>
      </c>
      <c r="B258" s="24" t="s">
        <v>68</v>
      </c>
      <c r="C258" s="48" t="s">
        <v>241</v>
      </c>
      <c r="D258" s="48">
        <v>1</v>
      </c>
      <c r="E258" s="6">
        <f t="shared" si="3"/>
        <v>1250000</v>
      </c>
      <c r="F258" s="26">
        <v>1250000</v>
      </c>
      <c r="G258" s="26"/>
      <c r="H258" s="26"/>
      <c r="I258" s="26"/>
    </row>
    <row r="259" spans="1:9" x14ac:dyDescent="0.3">
      <c r="A259" s="4"/>
      <c r="B259" s="29" t="s">
        <v>76</v>
      </c>
      <c r="C259" s="20"/>
      <c r="D259" s="20"/>
      <c r="E259" s="6">
        <f t="shared" si="3"/>
        <v>6012780.9106516922</v>
      </c>
      <c r="F259" s="28">
        <f>SUM(F260:F277)</f>
        <v>6012780.9106516922</v>
      </c>
      <c r="G259" s="28">
        <f>SUM(G260:G277)</f>
        <v>0</v>
      </c>
      <c r="H259" s="28">
        <f>SUM(H260:H277)</f>
        <v>0</v>
      </c>
      <c r="I259" s="28">
        <f>SUM(I260:I277)</f>
        <v>0</v>
      </c>
    </row>
    <row r="260" spans="1:9" ht="37.5" x14ac:dyDescent="0.3">
      <c r="A260" s="4">
        <v>15</v>
      </c>
      <c r="B260" s="24" t="s">
        <v>75</v>
      </c>
      <c r="C260" s="48" t="s">
        <v>241</v>
      </c>
      <c r="D260" s="48">
        <v>1</v>
      </c>
      <c r="E260" s="6">
        <f t="shared" si="3"/>
        <v>227603.103177796</v>
      </c>
      <c r="F260" s="26">
        <v>227603.103177796</v>
      </c>
      <c r="G260" s="16"/>
      <c r="H260" s="16"/>
      <c r="I260" s="16"/>
    </row>
    <row r="261" spans="1:9" ht="75" x14ac:dyDescent="0.3">
      <c r="A261" s="4">
        <v>16</v>
      </c>
      <c r="B261" s="24" t="s">
        <v>98</v>
      </c>
      <c r="C261" s="18" t="s">
        <v>112</v>
      </c>
      <c r="D261" s="18">
        <v>8</v>
      </c>
      <c r="E261" s="6">
        <f t="shared" si="3"/>
        <v>80000</v>
      </c>
      <c r="F261" s="26">
        <v>80000</v>
      </c>
      <c r="G261" s="16"/>
      <c r="H261" s="16"/>
      <c r="I261" s="16"/>
    </row>
    <row r="262" spans="1:9" ht="37.5" x14ac:dyDescent="0.3">
      <c r="A262" s="4">
        <v>17</v>
      </c>
      <c r="B262" s="24" t="s">
        <v>84</v>
      </c>
      <c r="C262" s="44" t="s">
        <v>191</v>
      </c>
      <c r="D262" s="44" t="s">
        <v>225</v>
      </c>
      <c r="E262" s="6">
        <f t="shared" si="3"/>
        <v>351311.59</v>
      </c>
      <c r="F262" s="26">
        <v>351311.59</v>
      </c>
      <c r="G262" s="16"/>
      <c r="H262" s="16"/>
      <c r="I262" s="16"/>
    </row>
    <row r="263" spans="1:9" x14ac:dyDescent="0.3">
      <c r="A263" s="4" t="s">
        <v>258</v>
      </c>
      <c r="B263" s="24" t="s">
        <v>223</v>
      </c>
      <c r="C263" s="43" t="s">
        <v>112</v>
      </c>
      <c r="D263" s="43">
        <v>2</v>
      </c>
      <c r="E263" s="6"/>
      <c r="F263" s="26"/>
      <c r="G263" s="16"/>
      <c r="H263" s="16"/>
      <c r="I263" s="16"/>
    </row>
    <row r="264" spans="1:9" x14ac:dyDescent="0.3">
      <c r="A264" s="4" t="s">
        <v>259</v>
      </c>
      <c r="B264" s="24" t="s">
        <v>224</v>
      </c>
      <c r="C264" s="43" t="s">
        <v>136</v>
      </c>
      <c r="D264" s="43">
        <v>0.5</v>
      </c>
      <c r="E264" s="6"/>
      <c r="F264" s="26"/>
      <c r="G264" s="16"/>
      <c r="H264" s="16"/>
      <c r="I264" s="16"/>
    </row>
    <row r="265" spans="1:9" x14ac:dyDescent="0.3">
      <c r="A265" s="4">
        <v>18</v>
      </c>
      <c r="B265" s="24" t="s">
        <v>108</v>
      </c>
      <c r="C265" s="18" t="s">
        <v>134</v>
      </c>
      <c r="D265" s="18">
        <v>1</v>
      </c>
      <c r="E265" s="6">
        <f t="shared" si="3"/>
        <v>15000</v>
      </c>
      <c r="F265" s="26">
        <v>15000</v>
      </c>
      <c r="G265" s="16"/>
      <c r="H265" s="16"/>
      <c r="I265" s="16"/>
    </row>
    <row r="266" spans="1:9" ht="37.5" x14ac:dyDescent="0.3">
      <c r="A266" s="4">
        <v>19</v>
      </c>
      <c r="B266" s="24" t="s">
        <v>85</v>
      </c>
      <c r="C266" s="18" t="s">
        <v>134</v>
      </c>
      <c r="D266" s="18">
        <v>1</v>
      </c>
      <c r="E266" s="6">
        <f t="shared" si="3"/>
        <v>30000</v>
      </c>
      <c r="F266" s="26">
        <v>30000</v>
      </c>
      <c r="G266" s="16"/>
      <c r="H266" s="16"/>
      <c r="I266" s="16"/>
    </row>
    <row r="267" spans="1:9" x14ac:dyDescent="0.3">
      <c r="A267" s="4">
        <v>20</v>
      </c>
      <c r="B267" s="24" t="s">
        <v>86</v>
      </c>
      <c r="C267" s="18" t="s">
        <v>134</v>
      </c>
      <c r="D267" s="18">
        <v>1</v>
      </c>
      <c r="E267" s="6">
        <f t="shared" si="3"/>
        <v>20000</v>
      </c>
      <c r="F267" s="26">
        <v>20000</v>
      </c>
      <c r="G267" s="16"/>
      <c r="H267" s="16"/>
      <c r="I267" s="16"/>
    </row>
    <row r="268" spans="1:9" ht="56.25" x14ac:dyDescent="0.3">
      <c r="A268" s="4">
        <v>21</v>
      </c>
      <c r="B268" s="24" t="s">
        <v>95</v>
      </c>
      <c r="C268" s="18" t="s">
        <v>136</v>
      </c>
      <c r="D268" s="18">
        <v>19.079999999999998</v>
      </c>
      <c r="E268" s="6">
        <f t="shared" si="3"/>
        <v>2159485.727473896</v>
      </c>
      <c r="F268" s="26">
        <v>2159485.727473896</v>
      </c>
      <c r="G268" s="16"/>
      <c r="H268" s="16"/>
      <c r="I268" s="16"/>
    </row>
    <row r="269" spans="1:9" ht="37.5" x14ac:dyDescent="0.3">
      <c r="A269" s="4">
        <v>22</v>
      </c>
      <c r="B269" s="24" t="s">
        <v>66</v>
      </c>
      <c r="C269" s="18" t="s">
        <v>136</v>
      </c>
      <c r="D269" s="18">
        <v>15</v>
      </c>
      <c r="E269" s="6">
        <f t="shared" si="3"/>
        <v>300000</v>
      </c>
      <c r="F269" s="26">
        <v>300000</v>
      </c>
      <c r="G269" s="16"/>
      <c r="H269" s="16"/>
      <c r="I269" s="16"/>
    </row>
    <row r="270" spans="1:9" x14ac:dyDescent="0.3">
      <c r="A270" s="4" t="s">
        <v>226</v>
      </c>
      <c r="B270" s="24" t="s">
        <v>153</v>
      </c>
      <c r="C270" s="43" t="s">
        <v>136</v>
      </c>
      <c r="D270" s="43">
        <v>6</v>
      </c>
      <c r="E270" s="6"/>
      <c r="F270" s="26"/>
      <c r="G270" s="16"/>
      <c r="H270" s="16"/>
      <c r="I270" s="16"/>
    </row>
    <row r="271" spans="1:9" x14ac:dyDescent="0.3">
      <c r="A271" s="4" t="s">
        <v>227</v>
      </c>
      <c r="B271" s="24" t="s">
        <v>216</v>
      </c>
      <c r="C271" s="43" t="s">
        <v>136</v>
      </c>
      <c r="D271" s="43">
        <v>9</v>
      </c>
      <c r="E271" s="6"/>
      <c r="F271" s="26"/>
      <c r="G271" s="16"/>
      <c r="H271" s="16"/>
      <c r="I271" s="16"/>
    </row>
    <row r="272" spans="1:9" ht="37.5" x14ac:dyDescent="0.3">
      <c r="A272" s="4">
        <v>23</v>
      </c>
      <c r="B272" s="24" t="s">
        <v>63</v>
      </c>
      <c r="C272" s="44" t="s">
        <v>141</v>
      </c>
      <c r="D272" s="44" t="s">
        <v>199</v>
      </c>
      <c r="E272" s="6">
        <f t="shared" si="3"/>
        <v>1829380.4900000002</v>
      </c>
      <c r="F272" s="26">
        <v>1829380.4900000002</v>
      </c>
      <c r="G272" s="16"/>
      <c r="H272" s="16"/>
      <c r="I272" s="16"/>
    </row>
    <row r="273" spans="1:9" x14ac:dyDescent="0.3">
      <c r="A273" s="4" t="s">
        <v>217</v>
      </c>
      <c r="B273" s="24" t="s">
        <v>178</v>
      </c>
      <c r="C273" s="43" t="s">
        <v>136</v>
      </c>
      <c r="D273" s="43">
        <v>24</v>
      </c>
      <c r="E273" s="6"/>
      <c r="F273" s="26"/>
      <c r="G273" s="16"/>
      <c r="H273" s="16"/>
      <c r="I273" s="16"/>
    </row>
    <row r="274" spans="1:9" x14ac:dyDescent="0.3">
      <c r="A274" s="4" t="s">
        <v>218</v>
      </c>
      <c r="B274" s="24" t="s">
        <v>179</v>
      </c>
      <c r="C274" s="43" t="s">
        <v>136</v>
      </c>
      <c r="D274" s="43">
        <v>30</v>
      </c>
      <c r="E274" s="6"/>
      <c r="F274" s="26"/>
      <c r="G274" s="16"/>
      <c r="H274" s="16"/>
      <c r="I274" s="16"/>
    </row>
    <row r="275" spans="1:9" x14ac:dyDescent="0.3">
      <c r="A275" s="4" t="s">
        <v>260</v>
      </c>
      <c r="B275" s="24" t="s">
        <v>198</v>
      </c>
      <c r="C275" s="43" t="s">
        <v>112</v>
      </c>
      <c r="D275" s="43">
        <v>11</v>
      </c>
      <c r="E275" s="6"/>
      <c r="F275" s="26"/>
      <c r="G275" s="16"/>
      <c r="H275" s="16"/>
      <c r="I275" s="16"/>
    </row>
    <row r="276" spans="1:9" ht="37.5" x14ac:dyDescent="0.3">
      <c r="A276" s="4">
        <v>24</v>
      </c>
      <c r="B276" s="24" t="s">
        <v>246</v>
      </c>
      <c r="C276" s="48" t="s">
        <v>244</v>
      </c>
      <c r="D276" s="48"/>
      <c r="E276" s="6">
        <f t="shared" si="3"/>
        <v>500000</v>
      </c>
      <c r="F276" s="26">
        <v>500000</v>
      </c>
      <c r="G276" s="16"/>
      <c r="H276" s="16"/>
      <c r="I276" s="16"/>
    </row>
    <row r="277" spans="1:9" ht="93.75" x14ac:dyDescent="0.3">
      <c r="A277" s="4">
        <v>25</v>
      </c>
      <c r="B277" s="24" t="s">
        <v>68</v>
      </c>
      <c r="C277" s="48" t="s">
        <v>241</v>
      </c>
      <c r="D277" s="48">
        <v>1</v>
      </c>
      <c r="E277" s="6">
        <f t="shared" si="3"/>
        <v>500000</v>
      </c>
      <c r="F277" s="26">
        <v>500000</v>
      </c>
      <c r="G277" s="16"/>
      <c r="H277" s="16"/>
      <c r="I277" s="16"/>
    </row>
    <row r="278" spans="1:9" x14ac:dyDescent="0.3">
      <c r="A278" s="45">
        <v>26</v>
      </c>
      <c r="B278" s="46" t="s">
        <v>22</v>
      </c>
      <c r="C278" s="18"/>
      <c r="D278" s="18"/>
      <c r="E278" s="6">
        <f t="shared" si="3"/>
        <v>188459.61038730005</v>
      </c>
      <c r="F278" s="26">
        <v>188459.61038730005</v>
      </c>
      <c r="G278" s="16"/>
      <c r="H278" s="16"/>
      <c r="I278" s="16"/>
    </row>
    <row r="279" spans="1:9" ht="37.5" x14ac:dyDescent="0.3">
      <c r="A279" s="45">
        <v>27</v>
      </c>
      <c r="B279" s="29" t="s">
        <v>21</v>
      </c>
      <c r="C279" s="18"/>
      <c r="D279" s="18"/>
      <c r="E279" s="6">
        <f t="shared" si="3"/>
        <v>2588675.9586009644</v>
      </c>
      <c r="F279" s="26">
        <v>2588675.9586009644</v>
      </c>
      <c r="G279" s="16"/>
      <c r="H279" s="16"/>
      <c r="I279" s="16"/>
    </row>
    <row r="280" spans="1:9" x14ac:dyDescent="0.3">
      <c r="A280" s="45">
        <v>28</v>
      </c>
      <c r="B280" s="29" t="s">
        <v>69</v>
      </c>
      <c r="C280" s="18" t="s">
        <v>112</v>
      </c>
      <c r="D280" s="18">
        <v>2051</v>
      </c>
      <c r="E280" s="6">
        <f t="shared" si="3"/>
        <v>1872800.8039753099</v>
      </c>
      <c r="F280" s="26">
        <v>1872800.8039753099</v>
      </c>
      <c r="G280" s="16"/>
      <c r="H280" s="16"/>
      <c r="I280" s="16"/>
    </row>
    <row r="281" spans="1:9" x14ac:dyDescent="0.3">
      <c r="A281" s="37"/>
      <c r="B281" s="31" t="s">
        <v>88</v>
      </c>
      <c r="C281" s="38"/>
      <c r="D281" s="38"/>
      <c r="E281" s="39"/>
      <c r="F281" s="40"/>
      <c r="G281" s="40"/>
      <c r="H281" s="40"/>
      <c r="I281" s="41"/>
    </row>
    <row r="282" spans="1:9" x14ac:dyDescent="0.3">
      <c r="A282" s="32"/>
      <c r="B282" s="33" t="s">
        <v>89</v>
      </c>
      <c r="C282" s="42"/>
      <c r="D282" s="42"/>
      <c r="E282" s="35">
        <f t="shared" si="3"/>
        <v>34331395.273414962</v>
      </c>
      <c r="F282" s="35">
        <f>F283+F304+F316+F317+F318</f>
        <v>31331395.273414962</v>
      </c>
      <c r="G282" s="35">
        <f>G283+G304+G316+G317+G318</f>
        <v>3000000</v>
      </c>
      <c r="H282" s="35">
        <f>H283+H304+H316+H317+H318</f>
        <v>0</v>
      </c>
      <c r="I282" s="35">
        <f>I283+I304+I316+I317+I318</f>
        <v>0</v>
      </c>
    </row>
    <row r="283" spans="1:9" x14ac:dyDescent="0.3">
      <c r="A283" s="4"/>
      <c r="B283" s="8" t="s">
        <v>14</v>
      </c>
      <c r="C283" s="18"/>
      <c r="D283" s="18"/>
      <c r="E283" s="6">
        <f t="shared" si="3"/>
        <v>19295346.710597467</v>
      </c>
      <c r="F283" s="6">
        <f>SUM(F284:F303)</f>
        <v>16295346.710597467</v>
      </c>
      <c r="G283" s="6">
        <f>SUM(G284:G303)</f>
        <v>3000000</v>
      </c>
      <c r="H283" s="6">
        <f>SUM(H284:H303)</f>
        <v>0</v>
      </c>
      <c r="I283" s="6">
        <f>SUM(I284:I303)</f>
        <v>0</v>
      </c>
    </row>
    <row r="284" spans="1:9" ht="37.5" x14ac:dyDescent="0.3">
      <c r="A284" s="4">
        <v>1</v>
      </c>
      <c r="B284" s="24" t="s">
        <v>73</v>
      </c>
      <c r="C284" s="18" t="s">
        <v>112</v>
      </c>
      <c r="D284" s="18">
        <v>2</v>
      </c>
      <c r="E284" s="6">
        <f t="shared" si="3"/>
        <v>1100000</v>
      </c>
      <c r="F284" s="26">
        <v>1100000</v>
      </c>
      <c r="G284" s="26"/>
      <c r="H284" s="26"/>
      <c r="I284" s="26"/>
    </row>
    <row r="285" spans="1:9" x14ac:dyDescent="0.3">
      <c r="A285" s="4" t="s">
        <v>115</v>
      </c>
      <c r="B285" s="24" t="s">
        <v>130</v>
      </c>
      <c r="C285" s="20" t="s">
        <v>112</v>
      </c>
      <c r="D285" s="20">
        <v>2</v>
      </c>
      <c r="E285" s="6"/>
      <c r="F285" s="26"/>
      <c r="G285" s="26"/>
      <c r="H285" s="26"/>
      <c r="I285" s="26"/>
    </row>
    <row r="286" spans="1:9" ht="37.5" x14ac:dyDescent="0.3">
      <c r="A286" s="4">
        <v>2</v>
      </c>
      <c r="B286" s="24" t="s">
        <v>40</v>
      </c>
      <c r="C286" s="18" t="s">
        <v>112</v>
      </c>
      <c r="D286" s="18">
        <v>4</v>
      </c>
      <c r="E286" s="6">
        <f t="shared" si="3"/>
        <v>27634.95374364001</v>
      </c>
      <c r="F286" s="26">
        <v>27634.95374364001</v>
      </c>
      <c r="G286" s="26"/>
      <c r="H286" s="26"/>
      <c r="I286" s="26"/>
    </row>
    <row r="287" spans="1:9" ht="37.5" x14ac:dyDescent="0.3">
      <c r="A287" s="4">
        <v>3</v>
      </c>
      <c r="B287" s="24" t="s">
        <v>242</v>
      </c>
      <c r="C287" s="18" t="s">
        <v>112</v>
      </c>
      <c r="D287" s="18">
        <v>140</v>
      </c>
      <c r="E287" s="6">
        <f t="shared" si="3"/>
        <v>144191.75685382631</v>
      </c>
      <c r="F287" s="26">
        <v>144191.75685382631</v>
      </c>
      <c r="G287" s="26"/>
      <c r="H287" s="26"/>
      <c r="I287" s="26"/>
    </row>
    <row r="288" spans="1:9" ht="37.5" x14ac:dyDescent="0.3">
      <c r="A288" s="4">
        <v>4</v>
      </c>
      <c r="B288" s="24" t="s">
        <v>41</v>
      </c>
      <c r="C288" s="18" t="s">
        <v>112</v>
      </c>
      <c r="D288" s="18">
        <v>3</v>
      </c>
      <c r="E288" s="6">
        <f t="shared" ref="E288:E318" si="4">SUM(F288:I288)</f>
        <v>23520</v>
      </c>
      <c r="F288" s="26">
        <v>23520</v>
      </c>
      <c r="G288" s="26"/>
      <c r="H288" s="26"/>
      <c r="I288" s="26"/>
    </row>
    <row r="289" spans="1:9" ht="56.25" x14ac:dyDescent="0.3">
      <c r="A289" s="4">
        <v>5</v>
      </c>
      <c r="B289" s="24" t="s">
        <v>74</v>
      </c>
      <c r="C289" s="43" t="s">
        <v>136</v>
      </c>
      <c r="D289" s="43">
        <v>62.13</v>
      </c>
      <c r="E289" s="6">
        <f t="shared" si="4"/>
        <v>1500000</v>
      </c>
      <c r="F289" s="26">
        <v>1500000</v>
      </c>
      <c r="G289" s="26"/>
      <c r="H289" s="26"/>
      <c r="I289" s="26"/>
    </row>
    <row r="290" spans="1:9" x14ac:dyDescent="0.3">
      <c r="A290" s="4" t="s">
        <v>137</v>
      </c>
      <c r="B290" s="24" t="s">
        <v>135</v>
      </c>
      <c r="C290" s="20" t="s">
        <v>136</v>
      </c>
      <c r="D290" s="20">
        <v>62.13</v>
      </c>
      <c r="E290" s="6"/>
      <c r="F290" s="26"/>
      <c r="G290" s="26"/>
      <c r="H290" s="26"/>
      <c r="I290" s="26"/>
    </row>
    <row r="291" spans="1:9" ht="75" x14ac:dyDescent="0.3">
      <c r="A291" s="4">
        <v>6</v>
      </c>
      <c r="B291" s="24" t="s">
        <v>106</v>
      </c>
      <c r="C291" s="21" t="s">
        <v>141</v>
      </c>
      <c r="D291" s="21" t="s">
        <v>149</v>
      </c>
      <c r="E291" s="6">
        <f t="shared" si="4"/>
        <v>4000000</v>
      </c>
      <c r="F291" s="26">
        <v>4000000</v>
      </c>
      <c r="G291" s="26"/>
      <c r="H291" s="26"/>
      <c r="I291" s="26"/>
    </row>
    <row r="292" spans="1:9" x14ac:dyDescent="0.3">
      <c r="A292" s="4" t="s">
        <v>150</v>
      </c>
      <c r="B292" s="24" t="s">
        <v>138</v>
      </c>
      <c r="C292" s="20" t="s">
        <v>136</v>
      </c>
      <c r="D292" s="20">
        <v>332.30099999999999</v>
      </c>
      <c r="E292" s="6"/>
      <c r="F292" s="26"/>
      <c r="G292" s="26"/>
      <c r="H292" s="26"/>
      <c r="I292" s="26"/>
    </row>
    <row r="293" spans="1:9" x14ac:dyDescent="0.3">
      <c r="A293" s="4" t="s">
        <v>151</v>
      </c>
      <c r="B293" s="24" t="s">
        <v>139</v>
      </c>
      <c r="C293" s="20" t="s">
        <v>112</v>
      </c>
      <c r="D293" s="20">
        <v>46</v>
      </c>
      <c r="E293" s="6"/>
      <c r="F293" s="26"/>
      <c r="G293" s="26"/>
      <c r="H293" s="26"/>
      <c r="I293" s="26"/>
    </row>
    <row r="294" spans="1:9" x14ac:dyDescent="0.3">
      <c r="A294" s="4" t="s">
        <v>152</v>
      </c>
      <c r="B294" s="24" t="s">
        <v>140</v>
      </c>
      <c r="C294" s="20" t="s">
        <v>112</v>
      </c>
      <c r="D294" s="20">
        <v>124</v>
      </c>
      <c r="E294" s="6"/>
      <c r="F294" s="26"/>
      <c r="G294" s="26"/>
      <c r="H294" s="26"/>
      <c r="I294" s="26"/>
    </row>
    <row r="295" spans="1:9" ht="75" x14ac:dyDescent="0.3">
      <c r="A295" s="4">
        <v>7</v>
      </c>
      <c r="B295" s="24" t="s">
        <v>107</v>
      </c>
      <c r="C295" s="44" t="s">
        <v>141</v>
      </c>
      <c r="D295" s="44" t="s">
        <v>165</v>
      </c>
      <c r="E295" s="6">
        <f t="shared" si="4"/>
        <v>4000000</v>
      </c>
      <c r="F295" s="26">
        <v>4000000</v>
      </c>
      <c r="G295" s="26"/>
      <c r="H295" s="26"/>
      <c r="I295" s="26"/>
    </row>
    <row r="296" spans="1:9" x14ac:dyDescent="0.3">
      <c r="A296" s="4" t="s">
        <v>146</v>
      </c>
      <c r="B296" s="24" t="s">
        <v>164</v>
      </c>
      <c r="C296" s="43" t="s">
        <v>136</v>
      </c>
      <c r="D296" s="43">
        <v>399.05200000000002</v>
      </c>
      <c r="E296" s="6"/>
      <c r="F296" s="26"/>
      <c r="G296" s="26"/>
      <c r="H296" s="26"/>
      <c r="I296" s="26"/>
    </row>
    <row r="297" spans="1:9" x14ac:dyDescent="0.3">
      <c r="A297" s="4" t="s">
        <v>147</v>
      </c>
      <c r="B297" s="24" t="s">
        <v>140</v>
      </c>
      <c r="C297" s="43" t="s">
        <v>112</v>
      </c>
      <c r="D297" s="43">
        <v>52</v>
      </c>
      <c r="E297" s="6"/>
      <c r="F297" s="26"/>
      <c r="G297" s="26"/>
      <c r="H297" s="26"/>
      <c r="I297" s="26"/>
    </row>
    <row r="298" spans="1:9" ht="75" x14ac:dyDescent="0.3">
      <c r="A298" s="4">
        <v>8</v>
      </c>
      <c r="B298" s="24" t="s">
        <v>97</v>
      </c>
      <c r="C298" s="44" t="s">
        <v>141</v>
      </c>
      <c r="D298" s="44" t="s">
        <v>170</v>
      </c>
      <c r="E298" s="6">
        <f t="shared" si="4"/>
        <v>3000000</v>
      </c>
      <c r="F298" s="26"/>
      <c r="G298" s="26">
        <v>3000000</v>
      </c>
      <c r="H298" s="26"/>
      <c r="I298" s="26"/>
    </row>
    <row r="299" spans="1:9" x14ac:dyDescent="0.3">
      <c r="A299" s="4" t="s">
        <v>143</v>
      </c>
      <c r="B299" s="24" t="s">
        <v>138</v>
      </c>
      <c r="C299" s="43" t="s">
        <v>136</v>
      </c>
      <c r="D299" s="43">
        <v>378.6087</v>
      </c>
      <c r="E299" s="6"/>
      <c r="F299" s="26"/>
      <c r="G299" s="26"/>
      <c r="H299" s="26"/>
      <c r="I299" s="26"/>
    </row>
    <row r="300" spans="1:9" x14ac:dyDescent="0.3">
      <c r="A300" s="4" t="s">
        <v>144</v>
      </c>
      <c r="B300" s="24" t="s">
        <v>139</v>
      </c>
      <c r="C300" s="43" t="s">
        <v>112</v>
      </c>
      <c r="D300" s="43">
        <v>13</v>
      </c>
      <c r="E300" s="6"/>
      <c r="F300" s="26"/>
      <c r="G300" s="26"/>
      <c r="H300" s="26"/>
      <c r="I300" s="26"/>
    </row>
    <row r="301" spans="1:9" x14ac:dyDescent="0.3">
      <c r="A301" s="4" t="s">
        <v>145</v>
      </c>
      <c r="B301" s="24" t="s">
        <v>140</v>
      </c>
      <c r="C301" s="43" t="s">
        <v>112</v>
      </c>
      <c r="D301" s="43">
        <v>109</v>
      </c>
      <c r="E301" s="6"/>
      <c r="F301" s="26"/>
      <c r="G301" s="26"/>
      <c r="H301" s="26"/>
      <c r="I301" s="26"/>
    </row>
    <row r="302" spans="1:9" ht="37.5" x14ac:dyDescent="0.3">
      <c r="A302" s="4">
        <v>9</v>
      </c>
      <c r="B302" s="24" t="s">
        <v>243</v>
      </c>
      <c r="C302" s="48" t="s">
        <v>244</v>
      </c>
      <c r="D302" s="48"/>
      <c r="E302" s="6">
        <f t="shared" si="4"/>
        <v>2750000</v>
      </c>
      <c r="F302" s="26">
        <v>2750000</v>
      </c>
      <c r="G302" s="26"/>
      <c r="H302" s="26"/>
      <c r="I302" s="26"/>
    </row>
    <row r="303" spans="1:9" ht="93.75" x14ac:dyDescent="0.3">
      <c r="A303" s="4">
        <v>10</v>
      </c>
      <c r="B303" s="24" t="s">
        <v>68</v>
      </c>
      <c r="C303" s="48" t="s">
        <v>241</v>
      </c>
      <c r="D303" s="48">
        <v>1</v>
      </c>
      <c r="E303" s="6">
        <f t="shared" si="4"/>
        <v>2750000</v>
      </c>
      <c r="F303" s="26">
        <v>2750000</v>
      </c>
      <c r="G303" s="26"/>
      <c r="H303" s="26"/>
      <c r="I303" s="26"/>
    </row>
    <row r="304" spans="1:9" x14ac:dyDescent="0.3">
      <c r="A304" s="4"/>
      <c r="B304" s="8" t="s">
        <v>76</v>
      </c>
      <c r="C304" s="20"/>
      <c r="D304" s="20"/>
      <c r="E304" s="6">
        <f t="shared" si="4"/>
        <v>9262603.1075610816</v>
      </c>
      <c r="F304" s="6">
        <f>SUM(F305:F315)</f>
        <v>9262603.1075610816</v>
      </c>
      <c r="G304" s="6">
        <f>SUM(G305:G315)</f>
        <v>0</v>
      </c>
      <c r="H304" s="6">
        <f>SUM(H305:H315)</f>
        <v>0</v>
      </c>
      <c r="I304" s="6">
        <f>SUM(I305:I315)</f>
        <v>0</v>
      </c>
    </row>
    <row r="305" spans="1:9" ht="37.5" x14ac:dyDescent="0.3">
      <c r="A305" s="4">
        <v>11</v>
      </c>
      <c r="B305" s="24" t="s">
        <v>75</v>
      </c>
      <c r="C305" s="48" t="s">
        <v>241</v>
      </c>
      <c r="D305" s="48">
        <v>1</v>
      </c>
      <c r="E305" s="6">
        <f t="shared" si="4"/>
        <v>770000</v>
      </c>
      <c r="F305" s="26">
        <v>770000</v>
      </c>
      <c r="G305" s="26"/>
      <c r="H305" s="26"/>
      <c r="I305" s="26"/>
    </row>
    <row r="306" spans="1:9" ht="37.5" x14ac:dyDescent="0.3">
      <c r="A306" s="4">
        <v>12</v>
      </c>
      <c r="B306" s="24" t="s">
        <v>168</v>
      </c>
      <c r="C306" s="18" t="s">
        <v>134</v>
      </c>
      <c r="D306" s="18">
        <v>1</v>
      </c>
      <c r="E306" s="6">
        <f t="shared" si="4"/>
        <v>70000</v>
      </c>
      <c r="F306" s="26">
        <v>70000</v>
      </c>
      <c r="G306" s="26"/>
      <c r="H306" s="26"/>
      <c r="I306" s="26"/>
    </row>
    <row r="307" spans="1:9" ht="37.5" x14ac:dyDescent="0.3">
      <c r="A307" s="4">
        <v>13</v>
      </c>
      <c r="B307" s="24" t="s">
        <v>84</v>
      </c>
      <c r="C307" s="44" t="s">
        <v>191</v>
      </c>
      <c r="D307" s="44" t="s">
        <v>225</v>
      </c>
      <c r="E307" s="6">
        <f t="shared" si="4"/>
        <v>1700000</v>
      </c>
      <c r="F307" s="26">
        <v>1700000</v>
      </c>
      <c r="G307" s="26"/>
      <c r="H307" s="26"/>
      <c r="I307" s="26"/>
    </row>
    <row r="308" spans="1:9" x14ac:dyDescent="0.3">
      <c r="A308" s="4" t="s">
        <v>230</v>
      </c>
      <c r="B308" s="24" t="s">
        <v>223</v>
      </c>
      <c r="C308" s="43" t="s">
        <v>112</v>
      </c>
      <c r="D308" s="43">
        <v>2</v>
      </c>
      <c r="E308" s="6"/>
      <c r="F308" s="26"/>
      <c r="G308" s="26"/>
      <c r="H308" s="26"/>
      <c r="I308" s="26"/>
    </row>
    <row r="309" spans="1:9" x14ac:dyDescent="0.3">
      <c r="A309" s="4" t="s">
        <v>231</v>
      </c>
      <c r="B309" s="24" t="s">
        <v>224</v>
      </c>
      <c r="C309" s="43" t="s">
        <v>136</v>
      </c>
      <c r="D309" s="43">
        <v>0.5</v>
      </c>
      <c r="E309" s="6"/>
      <c r="F309" s="26"/>
      <c r="G309" s="26"/>
      <c r="H309" s="26"/>
      <c r="I309" s="26"/>
    </row>
    <row r="310" spans="1:9" x14ac:dyDescent="0.3">
      <c r="A310" s="4">
        <v>14</v>
      </c>
      <c r="B310" s="24" t="s">
        <v>109</v>
      </c>
      <c r="C310" s="18" t="s">
        <v>136</v>
      </c>
      <c r="D310" s="18">
        <v>24</v>
      </c>
      <c r="E310" s="6">
        <f t="shared" si="4"/>
        <v>147603.10756108144</v>
      </c>
      <c r="F310" s="26">
        <v>147603.10756108144</v>
      </c>
      <c r="G310" s="26"/>
      <c r="H310" s="26"/>
      <c r="I310" s="26"/>
    </row>
    <row r="311" spans="1:9" ht="37.5" x14ac:dyDescent="0.3">
      <c r="A311" s="4">
        <v>15</v>
      </c>
      <c r="B311" s="24" t="s">
        <v>90</v>
      </c>
      <c r="C311" s="18" t="s">
        <v>136</v>
      </c>
      <c r="D311" s="18">
        <v>48.5</v>
      </c>
      <c r="E311" s="6">
        <f t="shared" si="4"/>
        <v>2000000</v>
      </c>
      <c r="F311" s="26">
        <v>2000000</v>
      </c>
      <c r="G311" s="26"/>
      <c r="H311" s="26"/>
      <c r="I311" s="26"/>
    </row>
    <row r="312" spans="1:9" x14ac:dyDescent="0.3">
      <c r="A312" s="4">
        <v>16</v>
      </c>
      <c r="B312" s="24" t="s">
        <v>91</v>
      </c>
      <c r="C312" s="18" t="s">
        <v>136</v>
      </c>
      <c r="D312" s="18">
        <f>24.435+31.13</f>
        <v>55.564999999999998</v>
      </c>
      <c r="E312" s="6">
        <f t="shared" si="4"/>
        <v>1000000</v>
      </c>
      <c r="F312" s="26">
        <v>1000000</v>
      </c>
      <c r="G312" s="26"/>
      <c r="H312" s="26"/>
      <c r="I312" s="26"/>
    </row>
    <row r="313" spans="1:9" x14ac:dyDescent="0.3">
      <c r="A313" s="4">
        <v>17</v>
      </c>
      <c r="B313" s="24" t="s">
        <v>87</v>
      </c>
      <c r="C313" s="18" t="s">
        <v>134</v>
      </c>
      <c r="D313" s="18">
        <v>1</v>
      </c>
      <c r="E313" s="6">
        <f t="shared" si="4"/>
        <v>75000</v>
      </c>
      <c r="F313" s="26">
        <v>75000</v>
      </c>
      <c r="G313" s="26"/>
      <c r="H313" s="26"/>
      <c r="I313" s="26"/>
    </row>
    <row r="314" spans="1:9" ht="37.5" x14ac:dyDescent="0.3">
      <c r="A314" s="4">
        <v>18</v>
      </c>
      <c r="B314" s="24" t="s">
        <v>246</v>
      </c>
      <c r="C314" s="48" t="s">
        <v>244</v>
      </c>
      <c r="D314" s="48"/>
      <c r="E314" s="6">
        <f t="shared" si="4"/>
        <v>1500000</v>
      </c>
      <c r="F314" s="26">
        <v>1500000</v>
      </c>
      <c r="G314" s="26"/>
      <c r="H314" s="26"/>
      <c r="I314" s="26"/>
    </row>
    <row r="315" spans="1:9" ht="93.75" x14ac:dyDescent="0.3">
      <c r="A315" s="4">
        <v>19</v>
      </c>
      <c r="B315" s="24" t="s">
        <v>68</v>
      </c>
      <c r="C315" s="48" t="s">
        <v>241</v>
      </c>
      <c r="D315" s="48">
        <v>1</v>
      </c>
      <c r="E315" s="6">
        <f t="shared" si="4"/>
        <v>2000000</v>
      </c>
      <c r="F315" s="26">
        <v>2000000</v>
      </c>
      <c r="G315" s="26"/>
      <c r="H315" s="26"/>
      <c r="I315" s="26"/>
    </row>
    <row r="316" spans="1:9" x14ac:dyDescent="0.3">
      <c r="A316" s="45">
        <v>20</v>
      </c>
      <c r="B316" s="29" t="s">
        <v>22</v>
      </c>
      <c r="C316" s="18"/>
      <c r="D316" s="18"/>
      <c r="E316" s="6">
        <f t="shared" si="4"/>
        <v>499109.11498366913</v>
      </c>
      <c r="F316" s="26">
        <v>499109.11498366913</v>
      </c>
      <c r="G316" s="26"/>
      <c r="H316" s="26"/>
      <c r="I316" s="26"/>
    </row>
    <row r="317" spans="1:9" ht="37.5" x14ac:dyDescent="0.3">
      <c r="A317" s="45">
        <v>21</v>
      </c>
      <c r="B317" s="29" t="s">
        <v>21</v>
      </c>
      <c r="C317" s="18"/>
      <c r="D317" s="18"/>
      <c r="E317" s="6">
        <f t="shared" si="4"/>
        <v>2873430.3140470707</v>
      </c>
      <c r="F317" s="26">
        <v>2873430.3140470707</v>
      </c>
      <c r="G317" s="26"/>
      <c r="H317" s="26"/>
      <c r="I317" s="26"/>
    </row>
    <row r="318" spans="1:9" x14ac:dyDescent="0.3">
      <c r="A318" s="45">
        <v>22</v>
      </c>
      <c r="B318" s="29" t="s">
        <v>69</v>
      </c>
      <c r="C318" s="18" t="s">
        <v>112</v>
      </c>
      <c r="D318" s="18">
        <v>1699</v>
      </c>
      <c r="E318" s="6">
        <f t="shared" si="4"/>
        <v>2400906.0262256698</v>
      </c>
      <c r="F318" s="26">
        <v>2400906.0262256698</v>
      </c>
      <c r="G318" s="26"/>
      <c r="H318" s="26"/>
      <c r="I318" s="26"/>
    </row>
    <row r="321" spans="2:9" s="1" customFormat="1" x14ac:dyDescent="0.3">
      <c r="B321" s="25" t="s">
        <v>25</v>
      </c>
      <c r="C321" s="2"/>
      <c r="D321" s="2"/>
      <c r="H321" s="25" t="s">
        <v>26</v>
      </c>
    </row>
    <row r="322" spans="2:9" s="1" customFormat="1" ht="33.75" customHeight="1" x14ac:dyDescent="0.3">
      <c r="B322" s="25"/>
      <c r="C322" s="2"/>
      <c r="D322" s="2"/>
      <c r="H322" s="12"/>
    </row>
    <row r="323" spans="2:9" s="1" customFormat="1" x14ac:dyDescent="0.3">
      <c r="B323" s="25" t="s">
        <v>110</v>
      </c>
      <c r="C323" s="2"/>
      <c r="D323" s="2"/>
      <c r="H323" s="25" t="s">
        <v>111</v>
      </c>
    </row>
    <row r="324" spans="2:9" s="1" customFormat="1" ht="33.75" customHeight="1" x14ac:dyDescent="0.3">
      <c r="B324" s="25"/>
      <c r="C324" s="2"/>
      <c r="D324" s="2"/>
      <c r="H324" s="25"/>
    </row>
    <row r="325" spans="2:9" s="1" customFormat="1" x14ac:dyDescent="0.3">
      <c r="B325" s="25" t="s">
        <v>30</v>
      </c>
      <c r="C325" s="2"/>
      <c r="D325" s="2"/>
      <c r="H325" s="25" t="s">
        <v>105</v>
      </c>
    </row>
    <row r="326" spans="2:9" s="1" customFormat="1" ht="33.75" customHeight="1" x14ac:dyDescent="0.3">
      <c r="B326" s="25"/>
      <c r="C326" s="2"/>
      <c r="D326" s="2"/>
      <c r="H326" s="25"/>
    </row>
    <row r="327" spans="2:9" s="1" customFormat="1" x14ac:dyDescent="0.3">
      <c r="B327" s="25" t="s">
        <v>261</v>
      </c>
      <c r="C327" s="2"/>
      <c r="D327" s="2"/>
      <c r="H327" s="25" t="s">
        <v>31</v>
      </c>
    </row>
    <row r="328" spans="2:9" s="1" customFormat="1" ht="33.75" customHeight="1" x14ac:dyDescent="0.3">
      <c r="B328" s="25"/>
      <c r="C328" s="2"/>
      <c r="D328" s="2"/>
      <c r="H328" s="25"/>
    </row>
    <row r="329" spans="2:9" s="1" customFormat="1" x14ac:dyDescent="0.3">
      <c r="B329" s="25" t="s">
        <v>23</v>
      </c>
      <c r="C329" s="2"/>
      <c r="D329" s="2"/>
      <c r="H329" s="25" t="s">
        <v>24</v>
      </c>
    </row>
    <row r="331" spans="2:9" s="1" customFormat="1" x14ac:dyDescent="0.3">
      <c r="B331" s="3"/>
      <c r="C331" s="2"/>
      <c r="D331" s="2"/>
      <c r="E331" s="9"/>
      <c r="F331" s="9"/>
      <c r="G331" s="9"/>
      <c r="H331" s="9"/>
      <c r="I331" s="9"/>
    </row>
  </sheetData>
  <mergeCells count="7">
    <mergeCell ref="G1:I1"/>
    <mergeCell ref="A11:A12"/>
    <mergeCell ref="B11:B12"/>
    <mergeCell ref="C11:C12"/>
    <mergeCell ref="D11:D12"/>
    <mergeCell ref="E11:E12"/>
    <mergeCell ref="F11:I11"/>
  </mergeCells>
  <pageMargins left="0.39370078740157483" right="0.39370078740157483" top="0.39370078740157483" bottom="0.70866141732283472" header="0.31496062992125984" footer="0.31496062992125984"/>
  <pageSetup paperSize="9" scale="64" fitToHeight="100" orientation="landscape" r:id="rId1"/>
  <headerFooter>
    <oddFooter>Страница &amp;P</oddFooter>
  </headerFooter>
  <rowBreaks count="2" manualBreakCount="2">
    <brk id="32" max="8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tabSelected="1" zoomScale="50" zoomScaleNormal="50" zoomScaleSheetLayoutView="50" workbookViewId="0">
      <pane ySplit="14" topLeftCell="A15" activePane="bottomLeft" state="frozen"/>
      <selection pane="bottomLeft" activeCell="S5" sqref="S5"/>
    </sheetView>
  </sheetViews>
  <sheetFormatPr defaultRowHeight="18.75" x14ac:dyDescent="0.3"/>
  <cols>
    <col min="1" max="1" width="10.28515625" style="148" customWidth="1"/>
    <col min="2" max="2" width="76.140625" style="3" customWidth="1"/>
    <col min="3" max="5" width="17.28515625" style="2" customWidth="1"/>
    <col min="6" max="7" width="17.85546875" style="149" customWidth="1"/>
    <col min="8" max="9" width="20" style="1" customWidth="1"/>
    <col min="10" max="11" width="17.42578125" style="1" customWidth="1"/>
    <col min="12" max="12" width="18.140625" style="1" customWidth="1"/>
    <col min="13" max="15" width="20" style="1" customWidth="1"/>
    <col min="16" max="16" width="22" style="1" customWidth="1"/>
    <col min="17" max="181" width="9.140625" style="52"/>
    <col min="182" max="182" width="8.42578125" style="52" customWidth="1"/>
    <col min="183" max="183" width="62.5703125" style="52" customWidth="1"/>
    <col min="184" max="184" width="21" style="52" customWidth="1"/>
    <col min="185" max="185" width="15.42578125" style="52" customWidth="1"/>
    <col min="186" max="186" width="18.28515625" style="52" customWidth="1"/>
    <col min="187" max="190" width="16.5703125" style="52" customWidth="1"/>
    <col min="191" max="191" width="15.85546875" style="52" customWidth="1"/>
    <col min="192" max="192" width="11.28515625" style="52" customWidth="1"/>
    <col min="193" max="437" width="9.140625" style="52"/>
    <col min="438" max="438" width="8.42578125" style="52" customWidth="1"/>
    <col min="439" max="439" width="62.5703125" style="52" customWidth="1"/>
    <col min="440" max="440" width="21" style="52" customWidth="1"/>
    <col min="441" max="441" width="15.42578125" style="52" customWidth="1"/>
    <col min="442" max="442" width="18.28515625" style="52" customWidth="1"/>
    <col min="443" max="446" width="16.5703125" style="52" customWidth="1"/>
    <col min="447" max="447" width="15.85546875" style="52" customWidth="1"/>
    <col min="448" max="448" width="11.28515625" style="52" customWidth="1"/>
    <col min="449" max="693" width="9.140625" style="52"/>
    <col min="694" max="694" width="8.42578125" style="52" customWidth="1"/>
    <col min="695" max="695" width="62.5703125" style="52" customWidth="1"/>
    <col min="696" max="696" width="21" style="52" customWidth="1"/>
    <col min="697" max="697" width="15.42578125" style="52" customWidth="1"/>
    <col min="698" max="698" width="18.28515625" style="52" customWidth="1"/>
    <col min="699" max="702" width="16.5703125" style="52" customWidth="1"/>
    <col min="703" max="703" width="15.85546875" style="52" customWidth="1"/>
    <col min="704" max="704" width="11.28515625" style="52" customWidth="1"/>
    <col min="705" max="949" width="9.140625" style="52"/>
    <col min="950" max="950" width="8.42578125" style="52" customWidth="1"/>
    <col min="951" max="951" width="62.5703125" style="52" customWidth="1"/>
    <col min="952" max="952" width="21" style="52" customWidth="1"/>
    <col min="953" max="953" width="15.42578125" style="52" customWidth="1"/>
    <col min="954" max="954" width="18.28515625" style="52" customWidth="1"/>
    <col min="955" max="958" width="16.5703125" style="52" customWidth="1"/>
    <col min="959" max="959" width="15.85546875" style="52" customWidth="1"/>
    <col min="960" max="960" width="11.28515625" style="52" customWidth="1"/>
    <col min="961" max="1205" width="9.140625" style="52"/>
    <col min="1206" max="1206" width="8.42578125" style="52" customWidth="1"/>
    <col min="1207" max="1207" width="62.5703125" style="52" customWidth="1"/>
    <col min="1208" max="1208" width="21" style="52" customWidth="1"/>
    <col min="1209" max="1209" width="15.42578125" style="52" customWidth="1"/>
    <col min="1210" max="1210" width="18.28515625" style="52" customWidth="1"/>
    <col min="1211" max="1214" width="16.5703125" style="52" customWidth="1"/>
    <col min="1215" max="1215" width="15.85546875" style="52" customWidth="1"/>
    <col min="1216" max="1216" width="11.28515625" style="52" customWidth="1"/>
    <col min="1217" max="1461" width="9.140625" style="52"/>
    <col min="1462" max="1462" width="8.42578125" style="52" customWidth="1"/>
    <col min="1463" max="1463" width="62.5703125" style="52" customWidth="1"/>
    <col min="1464" max="1464" width="21" style="52" customWidth="1"/>
    <col min="1465" max="1465" width="15.42578125" style="52" customWidth="1"/>
    <col min="1466" max="1466" width="18.28515625" style="52" customWidth="1"/>
    <col min="1467" max="1470" width="16.5703125" style="52" customWidth="1"/>
    <col min="1471" max="1471" width="15.85546875" style="52" customWidth="1"/>
    <col min="1472" max="1472" width="11.28515625" style="52" customWidth="1"/>
    <col min="1473" max="1717" width="9.140625" style="52"/>
    <col min="1718" max="1718" width="8.42578125" style="52" customWidth="1"/>
    <col min="1719" max="1719" width="62.5703125" style="52" customWidth="1"/>
    <col min="1720" max="1720" width="21" style="52" customWidth="1"/>
    <col min="1721" max="1721" width="15.42578125" style="52" customWidth="1"/>
    <col min="1722" max="1722" width="18.28515625" style="52" customWidth="1"/>
    <col min="1723" max="1726" width="16.5703125" style="52" customWidth="1"/>
    <col min="1727" max="1727" width="15.85546875" style="52" customWidth="1"/>
    <col min="1728" max="1728" width="11.28515625" style="52" customWidth="1"/>
    <col min="1729" max="1973" width="9.140625" style="52"/>
    <col min="1974" max="1974" width="8.42578125" style="52" customWidth="1"/>
    <col min="1975" max="1975" width="62.5703125" style="52" customWidth="1"/>
    <col min="1976" max="1976" width="21" style="52" customWidth="1"/>
    <col min="1977" max="1977" width="15.42578125" style="52" customWidth="1"/>
    <col min="1978" max="1978" width="18.28515625" style="52" customWidth="1"/>
    <col min="1979" max="1982" width="16.5703125" style="52" customWidth="1"/>
    <col min="1983" max="1983" width="15.85546875" style="52" customWidth="1"/>
    <col min="1984" max="1984" width="11.28515625" style="52" customWidth="1"/>
    <col min="1985" max="2229" width="9.140625" style="52"/>
    <col min="2230" max="2230" width="8.42578125" style="52" customWidth="1"/>
    <col min="2231" max="2231" width="62.5703125" style="52" customWidth="1"/>
    <col min="2232" max="2232" width="21" style="52" customWidth="1"/>
    <col min="2233" max="2233" width="15.42578125" style="52" customWidth="1"/>
    <col min="2234" max="2234" width="18.28515625" style="52" customWidth="1"/>
    <col min="2235" max="2238" width="16.5703125" style="52" customWidth="1"/>
    <col min="2239" max="2239" width="15.85546875" style="52" customWidth="1"/>
    <col min="2240" max="2240" width="11.28515625" style="52" customWidth="1"/>
    <col min="2241" max="2485" width="9.140625" style="52"/>
    <col min="2486" max="2486" width="8.42578125" style="52" customWidth="1"/>
    <col min="2487" max="2487" width="62.5703125" style="52" customWidth="1"/>
    <col min="2488" max="2488" width="21" style="52" customWidth="1"/>
    <col min="2489" max="2489" width="15.42578125" style="52" customWidth="1"/>
    <col min="2490" max="2490" width="18.28515625" style="52" customWidth="1"/>
    <col min="2491" max="2494" width="16.5703125" style="52" customWidth="1"/>
    <col min="2495" max="2495" width="15.85546875" style="52" customWidth="1"/>
    <col min="2496" max="2496" width="11.28515625" style="52" customWidth="1"/>
    <col min="2497" max="2741" width="9.140625" style="52"/>
    <col min="2742" max="2742" width="8.42578125" style="52" customWidth="1"/>
    <col min="2743" max="2743" width="62.5703125" style="52" customWidth="1"/>
    <col min="2744" max="2744" width="21" style="52" customWidth="1"/>
    <col min="2745" max="2745" width="15.42578125" style="52" customWidth="1"/>
    <col min="2746" max="2746" width="18.28515625" style="52" customWidth="1"/>
    <col min="2747" max="2750" width="16.5703125" style="52" customWidth="1"/>
    <col min="2751" max="2751" width="15.85546875" style="52" customWidth="1"/>
    <col min="2752" max="2752" width="11.28515625" style="52" customWidth="1"/>
    <col min="2753" max="2997" width="9.140625" style="52"/>
    <col min="2998" max="2998" width="8.42578125" style="52" customWidth="1"/>
    <col min="2999" max="2999" width="62.5703125" style="52" customWidth="1"/>
    <col min="3000" max="3000" width="21" style="52" customWidth="1"/>
    <col min="3001" max="3001" width="15.42578125" style="52" customWidth="1"/>
    <col min="3002" max="3002" width="18.28515625" style="52" customWidth="1"/>
    <col min="3003" max="3006" width="16.5703125" style="52" customWidth="1"/>
    <col min="3007" max="3007" width="15.85546875" style="52" customWidth="1"/>
    <col min="3008" max="3008" width="11.28515625" style="52" customWidth="1"/>
    <col min="3009" max="3253" width="9.140625" style="52"/>
    <col min="3254" max="3254" width="8.42578125" style="52" customWidth="1"/>
    <col min="3255" max="3255" width="62.5703125" style="52" customWidth="1"/>
    <col min="3256" max="3256" width="21" style="52" customWidth="1"/>
    <col min="3257" max="3257" width="15.42578125" style="52" customWidth="1"/>
    <col min="3258" max="3258" width="18.28515625" style="52" customWidth="1"/>
    <col min="3259" max="3262" width="16.5703125" style="52" customWidth="1"/>
    <col min="3263" max="3263" width="15.85546875" style="52" customWidth="1"/>
    <col min="3264" max="3264" width="11.28515625" style="52" customWidth="1"/>
    <col min="3265" max="3509" width="9.140625" style="52"/>
    <col min="3510" max="3510" width="8.42578125" style="52" customWidth="1"/>
    <col min="3511" max="3511" width="62.5703125" style="52" customWidth="1"/>
    <col min="3512" max="3512" width="21" style="52" customWidth="1"/>
    <col min="3513" max="3513" width="15.42578125" style="52" customWidth="1"/>
    <col min="3514" max="3514" width="18.28515625" style="52" customWidth="1"/>
    <col min="3515" max="3518" width="16.5703125" style="52" customWidth="1"/>
    <col min="3519" max="3519" width="15.85546875" style="52" customWidth="1"/>
    <col min="3520" max="3520" width="11.28515625" style="52" customWidth="1"/>
    <col min="3521" max="3765" width="9.140625" style="52"/>
    <col min="3766" max="3766" width="8.42578125" style="52" customWidth="1"/>
    <col min="3767" max="3767" width="62.5703125" style="52" customWidth="1"/>
    <col min="3768" max="3768" width="21" style="52" customWidth="1"/>
    <col min="3769" max="3769" width="15.42578125" style="52" customWidth="1"/>
    <col min="3770" max="3770" width="18.28515625" style="52" customWidth="1"/>
    <col min="3771" max="3774" width="16.5703125" style="52" customWidth="1"/>
    <col min="3775" max="3775" width="15.85546875" style="52" customWidth="1"/>
    <col min="3776" max="3776" width="11.28515625" style="52" customWidth="1"/>
    <col min="3777" max="4021" width="9.140625" style="52"/>
    <col min="4022" max="4022" width="8.42578125" style="52" customWidth="1"/>
    <col min="4023" max="4023" width="62.5703125" style="52" customWidth="1"/>
    <col min="4024" max="4024" width="21" style="52" customWidth="1"/>
    <col min="4025" max="4025" width="15.42578125" style="52" customWidth="1"/>
    <col min="4026" max="4026" width="18.28515625" style="52" customWidth="1"/>
    <col min="4027" max="4030" width="16.5703125" style="52" customWidth="1"/>
    <col min="4031" max="4031" width="15.85546875" style="52" customWidth="1"/>
    <col min="4032" max="4032" width="11.28515625" style="52" customWidth="1"/>
    <col min="4033" max="4277" width="9.140625" style="52"/>
    <col min="4278" max="4278" width="8.42578125" style="52" customWidth="1"/>
    <col min="4279" max="4279" width="62.5703125" style="52" customWidth="1"/>
    <col min="4280" max="4280" width="21" style="52" customWidth="1"/>
    <col min="4281" max="4281" width="15.42578125" style="52" customWidth="1"/>
    <col min="4282" max="4282" width="18.28515625" style="52" customWidth="1"/>
    <col min="4283" max="4286" width="16.5703125" style="52" customWidth="1"/>
    <col min="4287" max="4287" width="15.85546875" style="52" customWidth="1"/>
    <col min="4288" max="4288" width="11.28515625" style="52" customWidth="1"/>
    <col min="4289" max="4533" width="9.140625" style="52"/>
    <col min="4534" max="4534" width="8.42578125" style="52" customWidth="1"/>
    <col min="4535" max="4535" width="62.5703125" style="52" customWidth="1"/>
    <col min="4536" max="4536" width="21" style="52" customWidth="1"/>
    <col min="4537" max="4537" width="15.42578125" style="52" customWidth="1"/>
    <col min="4538" max="4538" width="18.28515625" style="52" customWidth="1"/>
    <col min="4539" max="4542" width="16.5703125" style="52" customWidth="1"/>
    <col min="4543" max="4543" width="15.85546875" style="52" customWidth="1"/>
    <col min="4544" max="4544" width="11.28515625" style="52" customWidth="1"/>
    <col min="4545" max="4789" width="9.140625" style="52"/>
    <col min="4790" max="4790" width="8.42578125" style="52" customWidth="1"/>
    <col min="4791" max="4791" width="62.5703125" style="52" customWidth="1"/>
    <col min="4792" max="4792" width="21" style="52" customWidth="1"/>
    <col min="4793" max="4793" width="15.42578125" style="52" customWidth="1"/>
    <col min="4794" max="4794" width="18.28515625" style="52" customWidth="1"/>
    <col min="4795" max="4798" width="16.5703125" style="52" customWidth="1"/>
    <col min="4799" max="4799" width="15.85546875" style="52" customWidth="1"/>
    <col min="4800" max="4800" width="11.28515625" style="52" customWidth="1"/>
    <col min="4801" max="5045" width="9.140625" style="52"/>
    <col min="5046" max="5046" width="8.42578125" style="52" customWidth="1"/>
    <col min="5047" max="5047" width="62.5703125" style="52" customWidth="1"/>
    <col min="5048" max="5048" width="21" style="52" customWidth="1"/>
    <col min="5049" max="5049" width="15.42578125" style="52" customWidth="1"/>
    <col min="5050" max="5050" width="18.28515625" style="52" customWidth="1"/>
    <col min="5051" max="5054" width="16.5703125" style="52" customWidth="1"/>
    <col min="5055" max="5055" width="15.85546875" style="52" customWidth="1"/>
    <col min="5056" max="5056" width="11.28515625" style="52" customWidth="1"/>
    <col min="5057" max="5301" width="9.140625" style="52"/>
    <col min="5302" max="5302" width="8.42578125" style="52" customWidth="1"/>
    <col min="5303" max="5303" width="62.5703125" style="52" customWidth="1"/>
    <col min="5304" max="5304" width="21" style="52" customWidth="1"/>
    <col min="5305" max="5305" width="15.42578125" style="52" customWidth="1"/>
    <col min="5306" max="5306" width="18.28515625" style="52" customWidth="1"/>
    <col min="5307" max="5310" width="16.5703125" style="52" customWidth="1"/>
    <col min="5311" max="5311" width="15.85546875" style="52" customWidth="1"/>
    <col min="5312" max="5312" width="11.28515625" style="52" customWidth="1"/>
    <col min="5313" max="5557" width="9.140625" style="52"/>
    <col min="5558" max="5558" width="8.42578125" style="52" customWidth="1"/>
    <col min="5559" max="5559" width="62.5703125" style="52" customWidth="1"/>
    <col min="5560" max="5560" width="21" style="52" customWidth="1"/>
    <col min="5561" max="5561" width="15.42578125" style="52" customWidth="1"/>
    <col min="5562" max="5562" width="18.28515625" style="52" customWidth="1"/>
    <col min="5563" max="5566" width="16.5703125" style="52" customWidth="1"/>
    <col min="5567" max="5567" width="15.85546875" style="52" customWidth="1"/>
    <col min="5568" max="5568" width="11.28515625" style="52" customWidth="1"/>
    <col min="5569" max="5813" width="9.140625" style="52"/>
    <col min="5814" max="5814" width="8.42578125" style="52" customWidth="1"/>
    <col min="5815" max="5815" width="62.5703125" style="52" customWidth="1"/>
    <col min="5816" max="5816" width="21" style="52" customWidth="1"/>
    <col min="5817" max="5817" width="15.42578125" style="52" customWidth="1"/>
    <col min="5818" max="5818" width="18.28515625" style="52" customWidth="1"/>
    <col min="5819" max="5822" width="16.5703125" style="52" customWidth="1"/>
    <col min="5823" max="5823" width="15.85546875" style="52" customWidth="1"/>
    <col min="5824" max="5824" width="11.28515625" style="52" customWidth="1"/>
    <col min="5825" max="6069" width="9.140625" style="52"/>
    <col min="6070" max="6070" width="8.42578125" style="52" customWidth="1"/>
    <col min="6071" max="6071" width="62.5703125" style="52" customWidth="1"/>
    <col min="6072" max="6072" width="21" style="52" customWidth="1"/>
    <col min="6073" max="6073" width="15.42578125" style="52" customWidth="1"/>
    <col min="6074" max="6074" width="18.28515625" style="52" customWidth="1"/>
    <col min="6075" max="6078" width="16.5703125" style="52" customWidth="1"/>
    <col min="6079" max="6079" width="15.85546875" style="52" customWidth="1"/>
    <col min="6080" max="6080" width="11.28515625" style="52" customWidth="1"/>
    <col min="6081" max="6325" width="9.140625" style="52"/>
    <col min="6326" max="6326" width="8.42578125" style="52" customWidth="1"/>
    <col min="6327" max="6327" width="62.5703125" style="52" customWidth="1"/>
    <col min="6328" max="6328" width="21" style="52" customWidth="1"/>
    <col min="6329" max="6329" width="15.42578125" style="52" customWidth="1"/>
    <col min="6330" max="6330" width="18.28515625" style="52" customWidth="1"/>
    <col min="6331" max="6334" width="16.5703125" style="52" customWidth="1"/>
    <col min="6335" max="6335" width="15.85546875" style="52" customWidth="1"/>
    <col min="6336" max="6336" width="11.28515625" style="52" customWidth="1"/>
    <col min="6337" max="6581" width="9.140625" style="52"/>
    <col min="6582" max="6582" width="8.42578125" style="52" customWidth="1"/>
    <col min="6583" max="6583" width="62.5703125" style="52" customWidth="1"/>
    <col min="6584" max="6584" width="21" style="52" customWidth="1"/>
    <col min="6585" max="6585" width="15.42578125" style="52" customWidth="1"/>
    <col min="6586" max="6586" width="18.28515625" style="52" customWidth="1"/>
    <col min="6587" max="6590" width="16.5703125" style="52" customWidth="1"/>
    <col min="6591" max="6591" width="15.85546875" style="52" customWidth="1"/>
    <col min="6592" max="6592" width="11.28515625" style="52" customWidth="1"/>
    <col min="6593" max="6837" width="9.140625" style="52"/>
    <col min="6838" max="6838" width="8.42578125" style="52" customWidth="1"/>
    <col min="6839" max="6839" width="62.5703125" style="52" customWidth="1"/>
    <col min="6840" max="6840" width="21" style="52" customWidth="1"/>
    <col min="6841" max="6841" width="15.42578125" style="52" customWidth="1"/>
    <col min="6842" max="6842" width="18.28515625" style="52" customWidth="1"/>
    <col min="6843" max="6846" width="16.5703125" style="52" customWidth="1"/>
    <col min="6847" max="6847" width="15.85546875" style="52" customWidth="1"/>
    <col min="6848" max="6848" width="11.28515625" style="52" customWidth="1"/>
    <col min="6849" max="7093" width="9.140625" style="52"/>
    <col min="7094" max="7094" width="8.42578125" style="52" customWidth="1"/>
    <col min="7095" max="7095" width="62.5703125" style="52" customWidth="1"/>
    <col min="7096" max="7096" width="21" style="52" customWidth="1"/>
    <col min="7097" max="7097" width="15.42578125" style="52" customWidth="1"/>
    <col min="7098" max="7098" width="18.28515625" style="52" customWidth="1"/>
    <col min="7099" max="7102" width="16.5703125" style="52" customWidth="1"/>
    <col min="7103" max="7103" width="15.85546875" style="52" customWidth="1"/>
    <col min="7104" max="7104" width="11.28515625" style="52" customWidth="1"/>
    <col min="7105" max="7349" width="9.140625" style="52"/>
    <col min="7350" max="7350" width="8.42578125" style="52" customWidth="1"/>
    <col min="7351" max="7351" width="62.5703125" style="52" customWidth="1"/>
    <col min="7352" max="7352" width="21" style="52" customWidth="1"/>
    <col min="7353" max="7353" width="15.42578125" style="52" customWidth="1"/>
    <col min="7354" max="7354" width="18.28515625" style="52" customWidth="1"/>
    <col min="7355" max="7358" width="16.5703125" style="52" customWidth="1"/>
    <col min="7359" max="7359" width="15.85546875" style="52" customWidth="1"/>
    <col min="7360" max="7360" width="11.28515625" style="52" customWidth="1"/>
    <col min="7361" max="7605" width="9.140625" style="52"/>
    <col min="7606" max="7606" width="8.42578125" style="52" customWidth="1"/>
    <col min="7607" max="7607" width="62.5703125" style="52" customWidth="1"/>
    <col min="7608" max="7608" width="21" style="52" customWidth="1"/>
    <col min="7609" max="7609" width="15.42578125" style="52" customWidth="1"/>
    <col min="7610" max="7610" width="18.28515625" style="52" customWidth="1"/>
    <col min="7611" max="7614" width="16.5703125" style="52" customWidth="1"/>
    <col min="7615" max="7615" width="15.85546875" style="52" customWidth="1"/>
    <col min="7616" max="7616" width="11.28515625" style="52" customWidth="1"/>
    <col min="7617" max="7861" width="9.140625" style="52"/>
    <col min="7862" max="7862" width="8.42578125" style="52" customWidth="1"/>
    <col min="7863" max="7863" width="62.5703125" style="52" customWidth="1"/>
    <col min="7864" max="7864" width="21" style="52" customWidth="1"/>
    <col min="7865" max="7865" width="15.42578125" style="52" customWidth="1"/>
    <col min="7866" max="7866" width="18.28515625" style="52" customWidth="1"/>
    <col min="7867" max="7870" width="16.5703125" style="52" customWidth="1"/>
    <col min="7871" max="7871" width="15.85546875" style="52" customWidth="1"/>
    <col min="7872" max="7872" width="11.28515625" style="52" customWidth="1"/>
    <col min="7873" max="8117" width="9.140625" style="52"/>
    <col min="8118" max="8118" width="8.42578125" style="52" customWidth="1"/>
    <col min="8119" max="8119" width="62.5703125" style="52" customWidth="1"/>
    <col min="8120" max="8120" width="21" style="52" customWidth="1"/>
    <col min="8121" max="8121" width="15.42578125" style="52" customWidth="1"/>
    <col min="8122" max="8122" width="18.28515625" style="52" customWidth="1"/>
    <col min="8123" max="8126" width="16.5703125" style="52" customWidth="1"/>
    <col min="8127" max="8127" width="15.85546875" style="52" customWidth="1"/>
    <col min="8128" max="8128" width="11.28515625" style="52" customWidth="1"/>
    <col min="8129" max="8373" width="9.140625" style="52"/>
    <col min="8374" max="8374" width="8.42578125" style="52" customWidth="1"/>
    <col min="8375" max="8375" width="62.5703125" style="52" customWidth="1"/>
    <col min="8376" max="8376" width="21" style="52" customWidth="1"/>
    <col min="8377" max="8377" width="15.42578125" style="52" customWidth="1"/>
    <col min="8378" max="8378" width="18.28515625" style="52" customWidth="1"/>
    <col min="8379" max="8382" width="16.5703125" style="52" customWidth="1"/>
    <col min="8383" max="8383" width="15.85546875" style="52" customWidth="1"/>
    <col min="8384" max="8384" width="11.28515625" style="52" customWidth="1"/>
    <col min="8385" max="8629" width="9.140625" style="52"/>
    <col min="8630" max="8630" width="8.42578125" style="52" customWidth="1"/>
    <col min="8631" max="8631" width="62.5703125" style="52" customWidth="1"/>
    <col min="8632" max="8632" width="21" style="52" customWidth="1"/>
    <col min="8633" max="8633" width="15.42578125" style="52" customWidth="1"/>
    <col min="8634" max="8634" width="18.28515625" style="52" customWidth="1"/>
    <col min="8635" max="8638" width="16.5703125" style="52" customWidth="1"/>
    <col min="8639" max="8639" width="15.85546875" style="52" customWidth="1"/>
    <col min="8640" max="8640" width="11.28515625" style="52" customWidth="1"/>
    <col min="8641" max="8885" width="9.140625" style="52"/>
    <col min="8886" max="8886" width="8.42578125" style="52" customWidth="1"/>
    <col min="8887" max="8887" width="62.5703125" style="52" customWidth="1"/>
    <col min="8888" max="8888" width="21" style="52" customWidth="1"/>
    <col min="8889" max="8889" width="15.42578125" style="52" customWidth="1"/>
    <col min="8890" max="8890" width="18.28515625" style="52" customWidth="1"/>
    <col min="8891" max="8894" width="16.5703125" style="52" customWidth="1"/>
    <col min="8895" max="8895" width="15.85546875" style="52" customWidth="1"/>
    <col min="8896" max="8896" width="11.28515625" style="52" customWidth="1"/>
    <col min="8897" max="9141" width="9.140625" style="52"/>
    <col min="9142" max="9142" width="8.42578125" style="52" customWidth="1"/>
    <col min="9143" max="9143" width="62.5703125" style="52" customWidth="1"/>
    <col min="9144" max="9144" width="21" style="52" customWidth="1"/>
    <col min="9145" max="9145" width="15.42578125" style="52" customWidth="1"/>
    <col min="9146" max="9146" width="18.28515625" style="52" customWidth="1"/>
    <col min="9147" max="9150" width="16.5703125" style="52" customWidth="1"/>
    <col min="9151" max="9151" width="15.85546875" style="52" customWidth="1"/>
    <col min="9152" max="9152" width="11.28515625" style="52" customWidth="1"/>
    <col min="9153" max="9397" width="9.140625" style="52"/>
    <col min="9398" max="9398" width="8.42578125" style="52" customWidth="1"/>
    <col min="9399" max="9399" width="62.5703125" style="52" customWidth="1"/>
    <col min="9400" max="9400" width="21" style="52" customWidth="1"/>
    <col min="9401" max="9401" width="15.42578125" style="52" customWidth="1"/>
    <col min="9402" max="9402" width="18.28515625" style="52" customWidth="1"/>
    <col min="9403" max="9406" width="16.5703125" style="52" customWidth="1"/>
    <col min="9407" max="9407" width="15.85546875" style="52" customWidth="1"/>
    <col min="9408" max="9408" width="11.28515625" style="52" customWidth="1"/>
    <col min="9409" max="9653" width="9.140625" style="52"/>
    <col min="9654" max="9654" width="8.42578125" style="52" customWidth="1"/>
    <col min="9655" max="9655" width="62.5703125" style="52" customWidth="1"/>
    <col min="9656" max="9656" width="21" style="52" customWidth="1"/>
    <col min="9657" max="9657" width="15.42578125" style="52" customWidth="1"/>
    <col min="9658" max="9658" width="18.28515625" style="52" customWidth="1"/>
    <col min="9659" max="9662" width="16.5703125" style="52" customWidth="1"/>
    <col min="9663" max="9663" width="15.85546875" style="52" customWidth="1"/>
    <col min="9664" max="9664" width="11.28515625" style="52" customWidth="1"/>
    <col min="9665" max="9909" width="9.140625" style="52"/>
    <col min="9910" max="9910" width="8.42578125" style="52" customWidth="1"/>
    <col min="9911" max="9911" width="62.5703125" style="52" customWidth="1"/>
    <col min="9912" max="9912" width="21" style="52" customWidth="1"/>
    <col min="9913" max="9913" width="15.42578125" style="52" customWidth="1"/>
    <col min="9914" max="9914" width="18.28515625" style="52" customWidth="1"/>
    <col min="9915" max="9918" width="16.5703125" style="52" customWidth="1"/>
    <col min="9919" max="9919" width="15.85546875" style="52" customWidth="1"/>
    <col min="9920" max="9920" width="11.28515625" style="52" customWidth="1"/>
    <col min="9921" max="10165" width="9.140625" style="52"/>
    <col min="10166" max="10166" width="8.42578125" style="52" customWidth="1"/>
    <col min="10167" max="10167" width="62.5703125" style="52" customWidth="1"/>
    <col min="10168" max="10168" width="21" style="52" customWidth="1"/>
    <col min="10169" max="10169" width="15.42578125" style="52" customWidth="1"/>
    <col min="10170" max="10170" width="18.28515625" style="52" customWidth="1"/>
    <col min="10171" max="10174" width="16.5703125" style="52" customWidth="1"/>
    <col min="10175" max="10175" width="15.85546875" style="52" customWidth="1"/>
    <col min="10176" max="10176" width="11.28515625" style="52" customWidth="1"/>
    <col min="10177" max="10421" width="9.140625" style="52"/>
    <col min="10422" max="10422" width="8.42578125" style="52" customWidth="1"/>
    <col min="10423" max="10423" width="62.5703125" style="52" customWidth="1"/>
    <col min="10424" max="10424" width="21" style="52" customWidth="1"/>
    <col min="10425" max="10425" width="15.42578125" style="52" customWidth="1"/>
    <col min="10426" max="10426" width="18.28515625" style="52" customWidth="1"/>
    <col min="10427" max="10430" width="16.5703125" style="52" customWidth="1"/>
    <col min="10431" max="10431" width="15.85546875" style="52" customWidth="1"/>
    <col min="10432" max="10432" width="11.28515625" style="52" customWidth="1"/>
    <col min="10433" max="10677" width="9.140625" style="52"/>
    <col min="10678" max="10678" width="8.42578125" style="52" customWidth="1"/>
    <col min="10679" max="10679" width="62.5703125" style="52" customWidth="1"/>
    <col min="10680" max="10680" width="21" style="52" customWidth="1"/>
    <col min="10681" max="10681" width="15.42578125" style="52" customWidth="1"/>
    <col min="10682" max="10682" width="18.28515625" style="52" customWidth="1"/>
    <col min="10683" max="10686" width="16.5703125" style="52" customWidth="1"/>
    <col min="10687" max="10687" width="15.85546875" style="52" customWidth="1"/>
    <col min="10688" max="10688" width="11.28515625" style="52" customWidth="1"/>
    <col min="10689" max="10933" width="9.140625" style="52"/>
    <col min="10934" max="10934" width="8.42578125" style="52" customWidth="1"/>
    <col min="10935" max="10935" width="62.5703125" style="52" customWidth="1"/>
    <col min="10936" max="10936" width="21" style="52" customWidth="1"/>
    <col min="10937" max="10937" width="15.42578125" style="52" customWidth="1"/>
    <col min="10938" max="10938" width="18.28515625" style="52" customWidth="1"/>
    <col min="10939" max="10942" width="16.5703125" style="52" customWidth="1"/>
    <col min="10943" max="10943" width="15.85546875" style="52" customWidth="1"/>
    <col min="10944" max="10944" width="11.28515625" style="52" customWidth="1"/>
    <col min="10945" max="11189" width="9.140625" style="52"/>
    <col min="11190" max="11190" width="8.42578125" style="52" customWidth="1"/>
    <col min="11191" max="11191" width="62.5703125" style="52" customWidth="1"/>
    <col min="11192" max="11192" width="21" style="52" customWidth="1"/>
    <col min="11193" max="11193" width="15.42578125" style="52" customWidth="1"/>
    <col min="11194" max="11194" width="18.28515625" style="52" customWidth="1"/>
    <col min="11195" max="11198" width="16.5703125" style="52" customWidth="1"/>
    <col min="11199" max="11199" width="15.85546875" style="52" customWidth="1"/>
    <col min="11200" max="11200" width="11.28515625" style="52" customWidth="1"/>
    <col min="11201" max="11445" width="9.140625" style="52"/>
    <col min="11446" max="11446" width="8.42578125" style="52" customWidth="1"/>
    <col min="11447" max="11447" width="62.5703125" style="52" customWidth="1"/>
    <col min="11448" max="11448" width="21" style="52" customWidth="1"/>
    <col min="11449" max="11449" width="15.42578125" style="52" customWidth="1"/>
    <col min="11450" max="11450" width="18.28515625" style="52" customWidth="1"/>
    <col min="11451" max="11454" width="16.5703125" style="52" customWidth="1"/>
    <col min="11455" max="11455" width="15.85546875" style="52" customWidth="1"/>
    <col min="11456" max="11456" width="11.28515625" style="52" customWidth="1"/>
    <col min="11457" max="11701" width="9.140625" style="52"/>
    <col min="11702" max="11702" width="8.42578125" style="52" customWidth="1"/>
    <col min="11703" max="11703" width="62.5703125" style="52" customWidth="1"/>
    <col min="11704" max="11704" width="21" style="52" customWidth="1"/>
    <col min="11705" max="11705" width="15.42578125" style="52" customWidth="1"/>
    <col min="11706" max="11706" width="18.28515625" style="52" customWidth="1"/>
    <col min="11707" max="11710" width="16.5703125" style="52" customWidth="1"/>
    <col min="11711" max="11711" width="15.85546875" style="52" customWidth="1"/>
    <col min="11712" max="11712" width="11.28515625" style="52" customWidth="1"/>
    <col min="11713" max="11957" width="9.140625" style="52"/>
    <col min="11958" max="11958" width="8.42578125" style="52" customWidth="1"/>
    <col min="11959" max="11959" width="62.5703125" style="52" customWidth="1"/>
    <col min="11960" max="11960" width="21" style="52" customWidth="1"/>
    <col min="11961" max="11961" width="15.42578125" style="52" customWidth="1"/>
    <col min="11962" max="11962" width="18.28515625" style="52" customWidth="1"/>
    <col min="11963" max="11966" width="16.5703125" style="52" customWidth="1"/>
    <col min="11967" max="11967" width="15.85546875" style="52" customWidth="1"/>
    <col min="11968" max="11968" width="11.28515625" style="52" customWidth="1"/>
    <col min="11969" max="12213" width="9.140625" style="52"/>
    <col min="12214" max="12214" width="8.42578125" style="52" customWidth="1"/>
    <col min="12215" max="12215" width="62.5703125" style="52" customWidth="1"/>
    <col min="12216" max="12216" width="21" style="52" customWidth="1"/>
    <col min="12217" max="12217" width="15.42578125" style="52" customWidth="1"/>
    <col min="12218" max="12218" width="18.28515625" style="52" customWidth="1"/>
    <col min="12219" max="12222" width="16.5703125" style="52" customWidth="1"/>
    <col min="12223" max="12223" width="15.85546875" style="52" customWidth="1"/>
    <col min="12224" max="12224" width="11.28515625" style="52" customWidth="1"/>
    <col min="12225" max="12469" width="9.140625" style="52"/>
    <col min="12470" max="12470" width="8.42578125" style="52" customWidth="1"/>
    <col min="12471" max="12471" width="62.5703125" style="52" customWidth="1"/>
    <col min="12472" max="12472" width="21" style="52" customWidth="1"/>
    <col min="12473" max="12473" width="15.42578125" style="52" customWidth="1"/>
    <col min="12474" max="12474" width="18.28515625" style="52" customWidth="1"/>
    <col min="12475" max="12478" width="16.5703125" style="52" customWidth="1"/>
    <col min="12479" max="12479" width="15.85546875" style="52" customWidth="1"/>
    <col min="12480" max="12480" width="11.28515625" style="52" customWidth="1"/>
    <col min="12481" max="12725" width="9.140625" style="52"/>
    <col min="12726" max="12726" width="8.42578125" style="52" customWidth="1"/>
    <col min="12727" max="12727" width="62.5703125" style="52" customWidth="1"/>
    <col min="12728" max="12728" width="21" style="52" customWidth="1"/>
    <col min="12729" max="12729" width="15.42578125" style="52" customWidth="1"/>
    <col min="12730" max="12730" width="18.28515625" style="52" customWidth="1"/>
    <col min="12731" max="12734" width="16.5703125" style="52" customWidth="1"/>
    <col min="12735" max="12735" width="15.85546875" style="52" customWidth="1"/>
    <col min="12736" max="12736" width="11.28515625" style="52" customWidth="1"/>
    <col min="12737" max="12981" width="9.140625" style="52"/>
    <col min="12982" max="12982" width="8.42578125" style="52" customWidth="1"/>
    <col min="12983" max="12983" width="62.5703125" style="52" customWidth="1"/>
    <col min="12984" max="12984" width="21" style="52" customWidth="1"/>
    <col min="12985" max="12985" width="15.42578125" style="52" customWidth="1"/>
    <col min="12986" max="12986" width="18.28515625" style="52" customWidth="1"/>
    <col min="12987" max="12990" width="16.5703125" style="52" customWidth="1"/>
    <col min="12991" max="12991" width="15.85546875" style="52" customWidth="1"/>
    <col min="12992" max="12992" width="11.28515625" style="52" customWidth="1"/>
    <col min="12993" max="13237" width="9.140625" style="52"/>
    <col min="13238" max="13238" width="8.42578125" style="52" customWidth="1"/>
    <col min="13239" max="13239" width="62.5703125" style="52" customWidth="1"/>
    <col min="13240" max="13240" width="21" style="52" customWidth="1"/>
    <col min="13241" max="13241" width="15.42578125" style="52" customWidth="1"/>
    <col min="13242" max="13242" width="18.28515625" style="52" customWidth="1"/>
    <col min="13243" max="13246" width="16.5703125" style="52" customWidth="1"/>
    <col min="13247" max="13247" width="15.85546875" style="52" customWidth="1"/>
    <col min="13248" max="13248" width="11.28515625" style="52" customWidth="1"/>
    <col min="13249" max="13493" width="9.140625" style="52"/>
    <col min="13494" max="13494" width="8.42578125" style="52" customWidth="1"/>
    <col min="13495" max="13495" width="62.5703125" style="52" customWidth="1"/>
    <col min="13496" max="13496" width="21" style="52" customWidth="1"/>
    <col min="13497" max="13497" width="15.42578125" style="52" customWidth="1"/>
    <col min="13498" max="13498" width="18.28515625" style="52" customWidth="1"/>
    <col min="13499" max="13502" width="16.5703125" style="52" customWidth="1"/>
    <col min="13503" max="13503" width="15.85546875" style="52" customWidth="1"/>
    <col min="13504" max="13504" width="11.28515625" style="52" customWidth="1"/>
    <col min="13505" max="13749" width="9.140625" style="52"/>
    <col min="13750" max="13750" width="8.42578125" style="52" customWidth="1"/>
    <col min="13751" max="13751" width="62.5703125" style="52" customWidth="1"/>
    <col min="13752" max="13752" width="21" style="52" customWidth="1"/>
    <col min="13753" max="13753" width="15.42578125" style="52" customWidth="1"/>
    <col min="13754" max="13754" width="18.28515625" style="52" customWidth="1"/>
    <col min="13755" max="13758" width="16.5703125" style="52" customWidth="1"/>
    <col min="13759" max="13759" width="15.85546875" style="52" customWidth="1"/>
    <col min="13760" max="13760" width="11.28515625" style="52" customWidth="1"/>
    <col min="13761" max="14005" width="9.140625" style="52"/>
    <col min="14006" max="14006" width="8.42578125" style="52" customWidth="1"/>
    <col min="14007" max="14007" width="62.5703125" style="52" customWidth="1"/>
    <col min="14008" max="14008" width="21" style="52" customWidth="1"/>
    <col min="14009" max="14009" width="15.42578125" style="52" customWidth="1"/>
    <col min="14010" max="14010" width="18.28515625" style="52" customWidth="1"/>
    <col min="14011" max="14014" width="16.5703125" style="52" customWidth="1"/>
    <col min="14015" max="14015" width="15.85546875" style="52" customWidth="1"/>
    <col min="14016" max="14016" width="11.28515625" style="52" customWidth="1"/>
    <col min="14017" max="14261" width="9.140625" style="52"/>
    <col min="14262" max="14262" width="8.42578125" style="52" customWidth="1"/>
    <col min="14263" max="14263" width="62.5703125" style="52" customWidth="1"/>
    <col min="14264" max="14264" width="21" style="52" customWidth="1"/>
    <col min="14265" max="14265" width="15.42578125" style="52" customWidth="1"/>
    <col min="14266" max="14266" width="18.28515625" style="52" customWidth="1"/>
    <col min="14267" max="14270" width="16.5703125" style="52" customWidth="1"/>
    <col min="14271" max="14271" width="15.85546875" style="52" customWidth="1"/>
    <col min="14272" max="14272" width="11.28515625" style="52" customWidth="1"/>
    <col min="14273" max="14517" width="9.140625" style="52"/>
    <col min="14518" max="14518" width="8.42578125" style="52" customWidth="1"/>
    <col min="14519" max="14519" width="62.5703125" style="52" customWidth="1"/>
    <col min="14520" max="14520" width="21" style="52" customWidth="1"/>
    <col min="14521" max="14521" width="15.42578125" style="52" customWidth="1"/>
    <col min="14522" max="14522" width="18.28515625" style="52" customWidth="1"/>
    <col min="14523" max="14526" width="16.5703125" style="52" customWidth="1"/>
    <col min="14527" max="14527" width="15.85546875" style="52" customWidth="1"/>
    <col min="14528" max="14528" width="11.28515625" style="52" customWidth="1"/>
    <col min="14529" max="14773" width="9.140625" style="52"/>
    <col min="14774" max="14774" width="8.42578125" style="52" customWidth="1"/>
    <col min="14775" max="14775" width="62.5703125" style="52" customWidth="1"/>
    <col min="14776" max="14776" width="21" style="52" customWidth="1"/>
    <col min="14777" max="14777" width="15.42578125" style="52" customWidth="1"/>
    <col min="14778" max="14778" width="18.28515625" style="52" customWidth="1"/>
    <col min="14779" max="14782" width="16.5703125" style="52" customWidth="1"/>
    <col min="14783" max="14783" width="15.85546875" style="52" customWidth="1"/>
    <col min="14784" max="14784" width="11.28515625" style="52" customWidth="1"/>
    <col min="14785" max="15029" width="9.140625" style="52"/>
    <col min="15030" max="15030" width="8.42578125" style="52" customWidth="1"/>
    <col min="15031" max="15031" width="62.5703125" style="52" customWidth="1"/>
    <col min="15032" max="15032" width="21" style="52" customWidth="1"/>
    <col min="15033" max="15033" width="15.42578125" style="52" customWidth="1"/>
    <col min="15034" max="15034" width="18.28515625" style="52" customWidth="1"/>
    <col min="15035" max="15038" width="16.5703125" style="52" customWidth="1"/>
    <col min="15039" max="15039" width="15.85546875" style="52" customWidth="1"/>
    <col min="15040" max="15040" width="11.28515625" style="52" customWidth="1"/>
    <col min="15041" max="15285" width="9.140625" style="52"/>
    <col min="15286" max="15286" width="8.42578125" style="52" customWidth="1"/>
    <col min="15287" max="15287" width="62.5703125" style="52" customWidth="1"/>
    <col min="15288" max="15288" width="21" style="52" customWidth="1"/>
    <col min="15289" max="15289" width="15.42578125" style="52" customWidth="1"/>
    <col min="15290" max="15290" width="18.28515625" style="52" customWidth="1"/>
    <col min="15291" max="15294" width="16.5703125" style="52" customWidth="1"/>
    <col min="15295" max="15295" width="15.85546875" style="52" customWidth="1"/>
    <col min="15296" max="15296" width="11.28515625" style="52" customWidth="1"/>
    <col min="15297" max="15541" width="9.140625" style="52"/>
    <col min="15542" max="15542" width="8.42578125" style="52" customWidth="1"/>
    <col min="15543" max="15543" width="62.5703125" style="52" customWidth="1"/>
    <col min="15544" max="15544" width="21" style="52" customWidth="1"/>
    <col min="15545" max="15545" width="15.42578125" style="52" customWidth="1"/>
    <col min="15546" max="15546" width="18.28515625" style="52" customWidth="1"/>
    <col min="15547" max="15550" width="16.5703125" style="52" customWidth="1"/>
    <col min="15551" max="15551" width="15.85546875" style="52" customWidth="1"/>
    <col min="15552" max="15552" width="11.28515625" style="52" customWidth="1"/>
    <col min="15553" max="15797" width="9.140625" style="52"/>
    <col min="15798" max="15798" width="8.42578125" style="52" customWidth="1"/>
    <col min="15799" max="15799" width="62.5703125" style="52" customWidth="1"/>
    <col min="15800" max="15800" width="21" style="52" customWidth="1"/>
    <col min="15801" max="15801" width="15.42578125" style="52" customWidth="1"/>
    <col min="15802" max="15802" width="18.28515625" style="52" customWidth="1"/>
    <col min="15803" max="15806" width="16.5703125" style="52" customWidth="1"/>
    <col min="15807" max="15807" width="15.85546875" style="52" customWidth="1"/>
    <col min="15808" max="15808" width="11.28515625" style="52" customWidth="1"/>
    <col min="15809" max="16053" width="9.140625" style="52"/>
    <col min="16054" max="16054" width="8.42578125" style="52" customWidth="1"/>
    <col min="16055" max="16055" width="62.5703125" style="52" customWidth="1"/>
    <col min="16056" max="16056" width="21" style="52" customWidth="1"/>
    <col min="16057" max="16057" width="15.42578125" style="52" customWidth="1"/>
    <col min="16058" max="16058" width="18.28515625" style="52" customWidth="1"/>
    <col min="16059" max="16062" width="16.5703125" style="52" customWidth="1"/>
    <col min="16063" max="16063" width="15.85546875" style="52" customWidth="1"/>
    <col min="16064" max="16064" width="11.28515625" style="52" customWidth="1"/>
    <col min="16065" max="16384" width="9.140625" style="52"/>
  </cols>
  <sheetData>
    <row r="1" spans="1:16" ht="18" customHeight="1" x14ac:dyDescent="0.3">
      <c r="A1" s="65"/>
      <c r="B1" s="60"/>
      <c r="C1" s="61"/>
      <c r="D1" s="61"/>
      <c r="E1" s="61"/>
      <c r="F1" s="62"/>
      <c r="G1" s="101"/>
      <c r="H1" s="61"/>
      <c r="I1" s="61"/>
      <c r="J1" s="61"/>
      <c r="K1" s="61"/>
      <c r="L1" s="62"/>
      <c r="M1" s="61"/>
      <c r="N1" s="61"/>
      <c r="O1" s="61"/>
      <c r="P1" s="61"/>
    </row>
    <row r="2" spans="1:16" ht="20.25" x14ac:dyDescent="0.3">
      <c r="A2" s="65"/>
      <c r="B2" s="60"/>
      <c r="C2" s="61"/>
      <c r="D2" s="61"/>
      <c r="E2" s="61"/>
      <c r="F2" s="62"/>
      <c r="G2" s="63"/>
      <c r="H2" s="93" t="s">
        <v>363</v>
      </c>
      <c r="I2" s="61"/>
      <c r="J2" s="63"/>
      <c r="K2" s="72"/>
      <c r="L2" s="62"/>
      <c r="M2" s="61"/>
      <c r="N2" s="61"/>
      <c r="O2" s="61"/>
      <c r="P2" s="61"/>
    </row>
    <row r="3" spans="1:16" ht="20.25" x14ac:dyDescent="0.3">
      <c r="A3" s="65"/>
      <c r="B3" s="60"/>
      <c r="C3" s="61"/>
      <c r="D3" s="61"/>
      <c r="E3" s="61"/>
      <c r="F3" s="62"/>
      <c r="G3" s="63"/>
      <c r="H3" s="93" t="s">
        <v>371</v>
      </c>
      <c r="I3" s="61"/>
      <c r="J3" s="63"/>
      <c r="K3" s="63"/>
      <c r="L3" s="62"/>
      <c r="M3" s="61"/>
      <c r="N3" s="61"/>
      <c r="O3" s="61"/>
      <c r="P3" s="61"/>
    </row>
    <row r="4" spans="1:16" ht="20.25" x14ac:dyDescent="0.3">
      <c r="A4" s="65"/>
      <c r="B4" s="60"/>
      <c r="C4" s="61"/>
      <c r="D4" s="63"/>
      <c r="E4" s="63"/>
      <c r="F4" s="62"/>
      <c r="G4" s="64"/>
      <c r="H4" s="94" t="s">
        <v>0</v>
      </c>
      <c r="I4" s="61"/>
      <c r="J4" s="64"/>
      <c r="K4" s="64"/>
      <c r="L4" s="62"/>
      <c r="M4" s="61"/>
      <c r="N4" s="61"/>
      <c r="O4" s="61"/>
      <c r="P4" s="63"/>
    </row>
    <row r="5" spans="1:16" ht="20.25" x14ac:dyDescent="0.3">
      <c r="A5" s="65"/>
      <c r="B5" s="60"/>
      <c r="C5" s="61"/>
      <c r="D5" s="64"/>
      <c r="E5" s="64"/>
      <c r="F5" s="62"/>
      <c r="G5" s="61"/>
      <c r="H5" s="95" t="s">
        <v>1</v>
      </c>
      <c r="I5" s="61"/>
      <c r="J5" s="61"/>
      <c r="K5" s="61"/>
      <c r="L5" s="62"/>
      <c r="M5" s="61"/>
      <c r="N5" s="61"/>
      <c r="O5" s="61"/>
      <c r="P5" s="64"/>
    </row>
    <row r="6" spans="1:16" ht="18.75" customHeight="1" x14ac:dyDescent="0.3">
      <c r="A6" s="65"/>
      <c r="B6" s="60"/>
      <c r="C6" s="61"/>
      <c r="D6" s="61"/>
      <c r="E6" s="61"/>
      <c r="F6" s="62"/>
      <c r="G6" s="64"/>
      <c r="H6" s="94" t="s">
        <v>2</v>
      </c>
      <c r="I6" s="61"/>
      <c r="J6" s="64"/>
      <c r="K6" s="64"/>
      <c r="L6" s="62"/>
      <c r="M6" s="61"/>
      <c r="N6" s="61"/>
      <c r="O6" s="61"/>
      <c r="P6" s="61"/>
    </row>
    <row r="7" spans="1:16" ht="18.75" customHeight="1" x14ac:dyDescent="0.3">
      <c r="A7" s="65"/>
      <c r="B7" s="60"/>
      <c r="C7" s="61"/>
      <c r="D7" s="64"/>
      <c r="E7" s="64"/>
      <c r="F7" s="62"/>
      <c r="G7" s="61"/>
      <c r="H7" s="95" t="s">
        <v>3</v>
      </c>
      <c r="I7" s="61"/>
      <c r="J7" s="61"/>
      <c r="K7" s="61"/>
      <c r="L7" s="62"/>
      <c r="M7" s="61"/>
      <c r="N7" s="61"/>
      <c r="O7" s="61"/>
      <c r="P7" s="61"/>
    </row>
    <row r="8" spans="1:16" ht="18.75" customHeight="1" x14ac:dyDescent="0.3">
      <c r="A8" s="65"/>
      <c r="B8" s="60"/>
      <c r="C8" s="61"/>
      <c r="D8" s="61"/>
      <c r="E8" s="61"/>
      <c r="F8" s="62"/>
      <c r="G8" s="101"/>
      <c r="H8" s="61"/>
      <c r="I8" s="61"/>
      <c r="J8" s="61"/>
      <c r="K8" s="61"/>
      <c r="L8" s="62"/>
      <c r="M8" s="61"/>
      <c r="N8" s="61"/>
      <c r="O8" s="61"/>
      <c r="P8" s="61"/>
    </row>
    <row r="9" spans="1:16" ht="18.75" customHeight="1" thickBot="1" x14ac:dyDescent="0.35">
      <c r="A9" s="65"/>
      <c r="B9" s="60"/>
      <c r="C9" s="61"/>
      <c r="D9" s="61"/>
      <c r="E9" s="61"/>
      <c r="F9" s="62"/>
      <c r="G9" s="101"/>
      <c r="H9" s="61"/>
      <c r="I9" s="61"/>
      <c r="J9" s="61"/>
      <c r="K9" s="61"/>
      <c r="L9" s="62"/>
      <c r="M9" s="61"/>
      <c r="N9" s="61"/>
      <c r="O9" s="61"/>
      <c r="P9" s="61"/>
    </row>
    <row r="10" spans="1:16" ht="19.5" thickBot="1" x14ac:dyDescent="0.35">
      <c r="A10" s="299" t="s">
        <v>365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1"/>
    </row>
    <row r="11" spans="1:16" ht="18.75" customHeight="1" thickBot="1" x14ac:dyDescent="0.35">
      <c r="A11" s="305" t="s">
        <v>4</v>
      </c>
      <c r="B11" s="302" t="s">
        <v>5</v>
      </c>
      <c r="C11" s="308" t="s">
        <v>6</v>
      </c>
      <c r="D11" s="295" t="s">
        <v>364</v>
      </c>
      <c r="E11" s="296"/>
      <c r="F11" s="311" t="s">
        <v>368</v>
      </c>
      <c r="G11" s="312"/>
      <c r="H11" s="279" t="s">
        <v>9</v>
      </c>
      <c r="I11" s="280"/>
      <c r="J11" s="281"/>
      <c r="K11" s="281"/>
      <c r="L11" s="281"/>
      <c r="M11" s="281"/>
      <c r="N11" s="281"/>
      <c r="O11" s="281"/>
      <c r="P11" s="282"/>
    </row>
    <row r="12" spans="1:16" ht="64.5" customHeight="1" thickBot="1" x14ac:dyDescent="0.35">
      <c r="A12" s="306"/>
      <c r="B12" s="303"/>
      <c r="C12" s="309"/>
      <c r="D12" s="297"/>
      <c r="E12" s="298"/>
      <c r="F12" s="313"/>
      <c r="G12" s="314"/>
      <c r="H12" s="315" t="s">
        <v>369</v>
      </c>
      <c r="I12" s="316"/>
      <c r="J12" s="316" t="s">
        <v>370</v>
      </c>
      <c r="K12" s="316"/>
      <c r="L12" s="316" t="s">
        <v>12</v>
      </c>
      <c r="M12" s="316"/>
      <c r="N12" s="316" t="s">
        <v>303</v>
      </c>
      <c r="O12" s="316"/>
      <c r="P12" s="69" t="s">
        <v>13</v>
      </c>
    </row>
    <row r="13" spans="1:16" ht="19.5" thickBot="1" x14ac:dyDescent="0.35">
      <c r="A13" s="307"/>
      <c r="B13" s="304"/>
      <c r="C13" s="310"/>
      <c r="D13" s="131" t="s">
        <v>366</v>
      </c>
      <c r="E13" s="132" t="s">
        <v>367</v>
      </c>
      <c r="F13" s="131" t="s">
        <v>366</v>
      </c>
      <c r="G13" s="86" t="s">
        <v>367</v>
      </c>
      <c r="H13" s="205" t="s">
        <v>366</v>
      </c>
      <c r="I13" s="121" t="s">
        <v>367</v>
      </c>
      <c r="J13" s="133" t="s">
        <v>366</v>
      </c>
      <c r="K13" s="121" t="s">
        <v>367</v>
      </c>
      <c r="L13" s="133" t="s">
        <v>366</v>
      </c>
      <c r="M13" s="121" t="s">
        <v>367</v>
      </c>
      <c r="N13" s="133" t="s">
        <v>366</v>
      </c>
      <c r="O13" s="121" t="s">
        <v>367</v>
      </c>
      <c r="P13" s="86"/>
    </row>
    <row r="14" spans="1:16" s="50" customFormat="1" ht="19.5" thickBot="1" x14ac:dyDescent="0.35">
      <c r="A14" s="142">
        <v>1</v>
      </c>
      <c r="B14" s="63">
        <v>2</v>
      </c>
      <c r="C14" s="158">
        <v>3</v>
      </c>
      <c r="D14" s="84">
        <v>4</v>
      </c>
      <c r="E14" s="83">
        <v>5</v>
      </c>
      <c r="F14" s="159">
        <v>6</v>
      </c>
      <c r="G14" s="53">
        <v>7</v>
      </c>
      <c r="H14" s="70">
        <v>8</v>
      </c>
      <c r="I14" s="160">
        <v>9</v>
      </c>
      <c r="J14" s="160">
        <v>10</v>
      </c>
      <c r="K14" s="160">
        <v>11</v>
      </c>
      <c r="L14" s="160">
        <v>12</v>
      </c>
      <c r="M14" s="160">
        <v>13</v>
      </c>
      <c r="N14" s="160">
        <v>14</v>
      </c>
      <c r="O14" s="160">
        <v>15</v>
      </c>
      <c r="P14" s="53">
        <v>16</v>
      </c>
    </row>
    <row r="15" spans="1:16" s="12" customFormat="1" x14ac:dyDescent="0.3">
      <c r="A15" s="209"/>
      <c r="B15" s="211" t="s">
        <v>79</v>
      </c>
      <c r="C15" s="57"/>
      <c r="D15" s="214"/>
      <c r="E15" s="78"/>
      <c r="F15" s="112"/>
      <c r="G15" s="102"/>
      <c r="H15" s="206"/>
      <c r="I15" s="207"/>
      <c r="J15" s="207"/>
      <c r="K15" s="207"/>
      <c r="L15" s="207"/>
      <c r="M15" s="207"/>
      <c r="N15" s="207"/>
      <c r="O15" s="207"/>
      <c r="P15" s="208"/>
    </row>
    <row r="16" spans="1:16" s="50" customFormat="1" ht="19.5" thickBot="1" x14ac:dyDescent="0.35">
      <c r="A16" s="190"/>
      <c r="B16" s="212" t="s">
        <v>80</v>
      </c>
      <c r="C16" s="165"/>
      <c r="D16" s="157"/>
      <c r="E16" s="215"/>
      <c r="F16" s="114">
        <f>H16+J16+L16+N16</f>
        <v>18306939.210466281</v>
      </c>
      <c r="G16" s="108">
        <f>I16+K16+M16+O16+P16</f>
        <v>894832.13737999997</v>
      </c>
      <c r="H16" s="123">
        <f t="shared" ref="H16:P16" si="0">H19+H78+H126+H127+H137+H148</f>
        <v>18306939.210466281</v>
      </c>
      <c r="I16" s="166">
        <f t="shared" si="0"/>
        <v>894832.13737999997</v>
      </c>
      <c r="J16" s="166">
        <f t="shared" si="0"/>
        <v>0</v>
      </c>
      <c r="K16" s="166">
        <f t="shared" si="0"/>
        <v>0</v>
      </c>
      <c r="L16" s="166">
        <f t="shared" si="0"/>
        <v>0</v>
      </c>
      <c r="M16" s="166">
        <f t="shared" si="0"/>
        <v>0</v>
      </c>
      <c r="N16" s="166">
        <f t="shared" si="0"/>
        <v>0</v>
      </c>
      <c r="O16" s="166">
        <f t="shared" si="0"/>
        <v>0</v>
      </c>
      <c r="P16" s="108">
        <f t="shared" si="0"/>
        <v>0</v>
      </c>
    </row>
    <row r="17" spans="1:16" s="50" customFormat="1" x14ac:dyDescent="0.3">
      <c r="A17" s="209"/>
      <c r="B17" s="213" t="s">
        <v>487</v>
      </c>
      <c r="C17" s="57"/>
      <c r="D17" s="214"/>
      <c r="E17" s="78"/>
      <c r="F17" s="112">
        <f>H17+J17+L17+N17</f>
        <v>13271285.461435193</v>
      </c>
      <c r="G17" s="102">
        <f>I17+K17+M17+O17+P17</f>
        <v>894832.13737999997</v>
      </c>
      <c r="H17" s="122">
        <f>H19+H78+H126+H127</f>
        <v>13271285.461435193</v>
      </c>
      <c r="I17" s="210">
        <f t="shared" ref="I17:P17" si="1">I19+I78+I126+I127</f>
        <v>894832.13737999997</v>
      </c>
      <c r="J17" s="210">
        <f t="shared" si="1"/>
        <v>0</v>
      </c>
      <c r="K17" s="210">
        <f t="shared" si="1"/>
        <v>0</v>
      </c>
      <c r="L17" s="210">
        <f t="shared" si="1"/>
        <v>0</v>
      </c>
      <c r="M17" s="210">
        <f t="shared" si="1"/>
        <v>0</v>
      </c>
      <c r="N17" s="210">
        <f t="shared" si="1"/>
        <v>0</v>
      </c>
      <c r="O17" s="210">
        <f t="shared" si="1"/>
        <v>0</v>
      </c>
      <c r="P17" s="102">
        <f t="shared" si="1"/>
        <v>0</v>
      </c>
    </row>
    <row r="18" spans="1:16" s="50" customFormat="1" ht="19.5" thickBot="1" x14ac:dyDescent="0.35">
      <c r="A18" s="190"/>
      <c r="B18" s="212" t="s">
        <v>488</v>
      </c>
      <c r="C18" s="165"/>
      <c r="D18" s="157"/>
      <c r="E18" s="215"/>
      <c r="F18" s="114">
        <f>H18+J18+L18+N18</f>
        <v>5035653.7490310874</v>
      </c>
      <c r="G18" s="108">
        <f>I18+K18+M18+O18+P18</f>
        <v>0</v>
      </c>
      <c r="H18" s="123">
        <f>H137+H148</f>
        <v>5035653.7490310874</v>
      </c>
      <c r="I18" s="166">
        <f t="shared" ref="I18:P18" si="2">I137+I148</f>
        <v>0</v>
      </c>
      <c r="J18" s="166">
        <f t="shared" si="2"/>
        <v>0</v>
      </c>
      <c r="K18" s="166">
        <f t="shared" si="2"/>
        <v>0</v>
      </c>
      <c r="L18" s="166">
        <f t="shared" si="2"/>
        <v>0</v>
      </c>
      <c r="M18" s="166">
        <f t="shared" si="2"/>
        <v>0</v>
      </c>
      <c r="N18" s="166">
        <f t="shared" si="2"/>
        <v>0</v>
      </c>
      <c r="O18" s="166">
        <f t="shared" si="2"/>
        <v>0</v>
      </c>
      <c r="P18" s="108">
        <f t="shared" si="2"/>
        <v>0</v>
      </c>
    </row>
    <row r="19" spans="1:16" ht="25.5" customHeight="1" thickBot="1" x14ac:dyDescent="0.35">
      <c r="A19" s="167"/>
      <c r="B19" s="168" t="s">
        <v>14</v>
      </c>
      <c r="C19" s="147"/>
      <c r="D19" s="216"/>
      <c r="E19" s="217"/>
      <c r="F19" s="54">
        <f>H19+J19+L19+N19</f>
        <v>11410557.959975196</v>
      </c>
      <c r="G19" s="55">
        <f>I19+K19+M19+O19+P19</f>
        <v>602443.15130999999</v>
      </c>
      <c r="H19" s="71">
        <f>SUM(H20:H77)</f>
        <v>11410557.959975196</v>
      </c>
      <c r="I19" s="71">
        <f t="shared" ref="I19:P19" si="3">SUM(I20:I77)</f>
        <v>602443.15130999999</v>
      </c>
      <c r="J19" s="71">
        <f t="shared" si="3"/>
        <v>0</v>
      </c>
      <c r="K19" s="71">
        <f t="shared" si="3"/>
        <v>0</v>
      </c>
      <c r="L19" s="71">
        <f t="shared" si="3"/>
        <v>0</v>
      </c>
      <c r="M19" s="71">
        <f t="shared" si="3"/>
        <v>0</v>
      </c>
      <c r="N19" s="71">
        <f t="shared" si="3"/>
        <v>0</v>
      </c>
      <c r="O19" s="71">
        <f t="shared" si="3"/>
        <v>0</v>
      </c>
      <c r="P19" s="85">
        <f t="shared" si="3"/>
        <v>0</v>
      </c>
    </row>
    <row r="20" spans="1:16" x14ac:dyDescent="0.3">
      <c r="A20" s="89">
        <v>1</v>
      </c>
      <c r="B20" s="87" t="s">
        <v>39</v>
      </c>
      <c r="C20" s="57" t="s">
        <v>241</v>
      </c>
      <c r="D20" s="77">
        <v>1</v>
      </c>
      <c r="E20" s="173"/>
      <c r="F20" s="241">
        <f>H20+J20+L20+N20</f>
        <v>1652790.2470961399</v>
      </c>
      <c r="G20" s="244">
        <f>I20+K20+M20+O20+P20</f>
        <v>0</v>
      </c>
      <c r="H20" s="274">
        <v>1652790.2470961399</v>
      </c>
      <c r="I20" s="250"/>
      <c r="J20" s="293"/>
      <c r="K20" s="250"/>
      <c r="L20" s="250"/>
      <c r="M20" s="293"/>
      <c r="N20" s="250"/>
      <c r="O20" s="250"/>
      <c r="P20" s="286"/>
    </row>
    <row r="21" spans="1:16" ht="75" x14ac:dyDescent="0.3">
      <c r="A21" s="90" t="s">
        <v>115</v>
      </c>
      <c r="B21" s="97" t="s">
        <v>295</v>
      </c>
      <c r="C21" s="58" t="s">
        <v>197</v>
      </c>
      <c r="D21" s="73">
        <v>1</v>
      </c>
      <c r="E21" s="152"/>
      <c r="F21" s="242"/>
      <c r="G21" s="245"/>
      <c r="H21" s="270"/>
      <c r="I21" s="251"/>
      <c r="J21" s="267"/>
      <c r="K21" s="251"/>
      <c r="L21" s="251"/>
      <c r="M21" s="267"/>
      <c r="N21" s="251"/>
      <c r="O21" s="251"/>
      <c r="P21" s="284"/>
    </row>
    <row r="22" spans="1:16" ht="75.75" thickBot="1" x14ac:dyDescent="0.35">
      <c r="A22" s="91" t="s">
        <v>116</v>
      </c>
      <c r="B22" s="88" t="s">
        <v>296</v>
      </c>
      <c r="C22" s="68" t="s">
        <v>197</v>
      </c>
      <c r="D22" s="79">
        <v>1</v>
      </c>
      <c r="E22" s="174"/>
      <c r="F22" s="243"/>
      <c r="G22" s="246"/>
      <c r="H22" s="275"/>
      <c r="I22" s="252"/>
      <c r="J22" s="294"/>
      <c r="K22" s="252"/>
      <c r="L22" s="252"/>
      <c r="M22" s="294"/>
      <c r="N22" s="252"/>
      <c r="O22" s="252"/>
      <c r="P22" s="287"/>
    </row>
    <row r="23" spans="1:16" ht="37.5" x14ac:dyDescent="0.3">
      <c r="A23" s="125">
        <v>2</v>
      </c>
      <c r="B23" s="96" t="s">
        <v>38</v>
      </c>
      <c r="C23" s="171" t="s">
        <v>123</v>
      </c>
      <c r="D23" s="128" t="s">
        <v>124</v>
      </c>
      <c r="E23" s="172"/>
      <c r="F23" s="253">
        <f>H23+J23+L23+N23</f>
        <v>521784.92099999997</v>
      </c>
      <c r="G23" s="255">
        <f>I23+K23+M23+O23+P23</f>
        <v>0</v>
      </c>
      <c r="H23" s="269">
        <v>521784.92099999997</v>
      </c>
      <c r="I23" s="259"/>
      <c r="J23" s="266"/>
      <c r="K23" s="259"/>
      <c r="L23" s="259"/>
      <c r="M23" s="266"/>
      <c r="N23" s="259"/>
      <c r="O23" s="259"/>
      <c r="P23" s="283"/>
    </row>
    <row r="24" spans="1:16" x14ac:dyDescent="0.3">
      <c r="A24" s="90" t="s">
        <v>125</v>
      </c>
      <c r="B24" s="97" t="s">
        <v>118</v>
      </c>
      <c r="C24" s="58" t="s">
        <v>112</v>
      </c>
      <c r="D24" s="73">
        <v>6</v>
      </c>
      <c r="E24" s="152"/>
      <c r="F24" s="242"/>
      <c r="G24" s="245"/>
      <c r="H24" s="270"/>
      <c r="I24" s="251"/>
      <c r="J24" s="267"/>
      <c r="K24" s="251"/>
      <c r="L24" s="251"/>
      <c r="M24" s="267"/>
      <c r="N24" s="251"/>
      <c r="O24" s="251"/>
      <c r="P24" s="284"/>
    </row>
    <row r="25" spans="1:16" x14ac:dyDescent="0.3">
      <c r="A25" s="90" t="s">
        <v>126</v>
      </c>
      <c r="B25" s="97" t="s">
        <v>297</v>
      </c>
      <c r="C25" s="58" t="s">
        <v>112</v>
      </c>
      <c r="D25" s="73">
        <v>49</v>
      </c>
      <c r="E25" s="152"/>
      <c r="F25" s="242"/>
      <c r="G25" s="245"/>
      <c r="H25" s="270"/>
      <c r="I25" s="251"/>
      <c r="J25" s="267"/>
      <c r="K25" s="251"/>
      <c r="L25" s="251"/>
      <c r="M25" s="267"/>
      <c r="N25" s="251"/>
      <c r="O25" s="251"/>
      <c r="P25" s="284"/>
    </row>
    <row r="26" spans="1:16" ht="37.5" x14ac:dyDescent="0.3">
      <c r="A26" s="90" t="s">
        <v>127</v>
      </c>
      <c r="B26" s="97" t="s">
        <v>120</v>
      </c>
      <c r="C26" s="58" t="s">
        <v>121</v>
      </c>
      <c r="D26" s="73">
        <v>2</v>
      </c>
      <c r="E26" s="152"/>
      <c r="F26" s="242"/>
      <c r="G26" s="245"/>
      <c r="H26" s="270"/>
      <c r="I26" s="251"/>
      <c r="J26" s="267"/>
      <c r="K26" s="251"/>
      <c r="L26" s="251"/>
      <c r="M26" s="267"/>
      <c r="N26" s="251"/>
      <c r="O26" s="251"/>
      <c r="P26" s="284"/>
    </row>
    <row r="27" spans="1:16" ht="19.5" thickBot="1" x14ac:dyDescent="0.35">
      <c r="A27" s="124" t="s">
        <v>128</v>
      </c>
      <c r="B27" s="100" t="s">
        <v>270</v>
      </c>
      <c r="C27" s="126" t="s">
        <v>121</v>
      </c>
      <c r="D27" s="127">
        <v>4</v>
      </c>
      <c r="E27" s="175"/>
      <c r="F27" s="254"/>
      <c r="G27" s="256"/>
      <c r="H27" s="271"/>
      <c r="I27" s="260"/>
      <c r="J27" s="268"/>
      <c r="K27" s="260"/>
      <c r="L27" s="260"/>
      <c r="M27" s="268"/>
      <c r="N27" s="260"/>
      <c r="O27" s="260"/>
      <c r="P27" s="285"/>
    </row>
    <row r="28" spans="1:16" ht="75" x14ac:dyDescent="0.3">
      <c r="A28" s="89">
        <v>3</v>
      </c>
      <c r="B28" s="87" t="s">
        <v>46</v>
      </c>
      <c r="C28" s="67" t="s">
        <v>141</v>
      </c>
      <c r="D28" s="119">
        <v>3.6629999999999998</v>
      </c>
      <c r="E28" s="120" t="s">
        <v>491</v>
      </c>
      <c r="F28" s="241">
        <f>H28+J28+L28+N28</f>
        <v>400000</v>
      </c>
      <c r="G28" s="244">
        <f>I28+K28+M28+O28+P28</f>
        <v>96362.315020000009</v>
      </c>
      <c r="H28" s="247">
        <v>400000</v>
      </c>
      <c r="I28" s="250">
        <v>96362.315020000009</v>
      </c>
      <c r="J28" s="250"/>
      <c r="K28" s="250"/>
      <c r="L28" s="250"/>
      <c r="M28" s="250"/>
      <c r="N28" s="250"/>
      <c r="O28" s="250"/>
      <c r="P28" s="288"/>
    </row>
    <row r="29" spans="1:16" ht="37.5" x14ac:dyDescent="0.3">
      <c r="A29" s="90" t="s">
        <v>133</v>
      </c>
      <c r="B29" s="97" t="s">
        <v>288</v>
      </c>
      <c r="C29" s="58" t="s">
        <v>136</v>
      </c>
      <c r="D29" s="73">
        <v>3.6629999999999998</v>
      </c>
      <c r="E29" s="152"/>
      <c r="F29" s="242"/>
      <c r="G29" s="245"/>
      <c r="H29" s="248"/>
      <c r="I29" s="251"/>
      <c r="J29" s="251"/>
      <c r="K29" s="251"/>
      <c r="L29" s="251"/>
      <c r="M29" s="251"/>
      <c r="N29" s="251"/>
      <c r="O29" s="251"/>
      <c r="P29" s="289"/>
    </row>
    <row r="30" spans="1:16" x14ac:dyDescent="0.3">
      <c r="A30" s="90" t="s">
        <v>186</v>
      </c>
      <c r="B30" s="97" t="s">
        <v>489</v>
      </c>
      <c r="C30" s="58" t="s">
        <v>136</v>
      </c>
      <c r="D30" s="73"/>
      <c r="E30" s="152">
        <v>12.676</v>
      </c>
      <c r="F30" s="242"/>
      <c r="G30" s="245"/>
      <c r="H30" s="248"/>
      <c r="I30" s="251"/>
      <c r="J30" s="251"/>
      <c r="K30" s="251"/>
      <c r="L30" s="251"/>
      <c r="M30" s="251"/>
      <c r="N30" s="251"/>
      <c r="O30" s="251"/>
      <c r="P30" s="289"/>
    </row>
    <row r="31" spans="1:16" ht="19.5" thickBot="1" x14ac:dyDescent="0.35">
      <c r="A31" s="91" t="s">
        <v>187</v>
      </c>
      <c r="B31" s="88" t="s">
        <v>490</v>
      </c>
      <c r="C31" s="68" t="s">
        <v>112</v>
      </c>
      <c r="D31" s="79"/>
      <c r="E31" s="174">
        <v>4</v>
      </c>
      <c r="F31" s="243"/>
      <c r="G31" s="246"/>
      <c r="H31" s="249"/>
      <c r="I31" s="252"/>
      <c r="J31" s="252"/>
      <c r="K31" s="252"/>
      <c r="L31" s="252"/>
      <c r="M31" s="252"/>
      <c r="N31" s="252"/>
      <c r="O31" s="252"/>
      <c r="P31" s="290"/>
    </row>
    <row r="32" spans="1:16" ht="75" x14ac:dyDescent="0.3">
      <c r="A32" s="125">
        <v>4</v>
      </c>
      <c r="B32" s="96" t="s">
        <v>47</v>
      </c>
      <c r="C32" s="171" t="s">
        <v>136</v>
      </c>
      <c r="D32" s="128">
        <v>3.85</v>
      </c>
      <c r="E32" s="172">
        <v>0.46500000000000002</v>
      </c>
      <c r="F32" s="253">
        <f>H32+J32+L32+N32</f>
        <v>400000</v>
      </c>
      <c r="G32" s="255">
        <f>I32+K32+M32+O32+P32</f>
        <v>7385.7007199999998</v>
      </c>
      <c r="H32" s="257">
        <v>400000</v>
      </c>
      <c r="I32" s="259">
        <v>7385.7007199999998</v>
      </c>
      <c r="J32" s="259"/>
      <c r="K32" s="259"/>
      <c r="L32" s="259"/>
      <c r="M32" s="259"/>
      <c r="N32" s="259"/>
      <c r="O32" s="259"/>
      <c r="P32" s="291"/>
    </row>
    <row r="33" spans="1:16" ht="37.5" x14ac:dyDescent="0.3">
      <c r="A33" s="90" t="s">
        <v>262</v>
      </c>
      <c r="B33" s="97" t="s">
        <v>288</v>
      </c>
      <c r="C33" s="58" t="s">
        <v>136</v>
      </c>
      <c r="D33" s="73">
        <v>3.85</v>
      </c>
      <c r="E33" s="152"/>
      <c r="F33" s="242"/>
      <c r="G33" s="245"/>
      <c r="H33" s="248"/>
      <c r="I33" s="251"/>
      <c r="J33" s="251"/>
      <c r="K33" s="251"/>
      <c r="L33" s="251"/>
      <c r="M33" s="251"/>
      <c r="N33" s="251"/>
      <c r="O33" s="251"/>
      <c r="P33" s="289"/>
    </row>
    <row r="34" spans="1:16" ht="19.5" thickBot="1" x14ac:dyDescent="0.35">
      <c r="A34" s="124" t="s">
        <v>492</v>
      </c>
      <c r="B34" s="100" t="s">
        <v>489</v>
      </c>
      <c r="C34" s="126" t="s">
        <v>136</v>
      </c>
      <c r="D34" s="127"/>
      <c r="E34" s="175">
        <v>0.46500000000000002</v>
      </c>
      <c r="F34" s="254"/>
      <c r="G34" s="256"/>
      <c r="H34" s="258"/>
      <c r="I34" s="260"/>
      <c r="J34" s="260"/>
      <c r="K34" s="260"/>
      <c r="L34" s="260"/>
      <c r="M34" s="260"/>
      <c r="N34" s="260"/>
      <c r="O34" s="260"/>
      <c r="P34" s="292"/>
    </row>
    <row r="35" spans="1:16" ht="56.25" x14ac:dyDescent="0.3">
      <c r="A35" s="89">
        <v>5</v>
      </c>
      <c r="B35" s="87" t="s">
        <v>372</v>
      </c>
      <c r="C35" s="67" t="s">
        <v>141</v>
      </c>
      <c r="D35" s="119"/>
      <c r="E35" s="120" t="s">
        <v>497</v>
      </c>
      <c r="F35" s="241">
        <f>H35+J35+L35+N35</f>
        <v>0</v>
      </c>
      <c r="G35" s="244">
        <f>I35+K35+M35+O35+P35</f>
        <v>414310.73006999999</v>
      </c>
      <c r="H35" s="274"/>
      <c r="I35" s="250">
        <v>414310.73006999999</v>
      </c>
      <c r="J35" s="293"/>
      <c r="K35" s="250"/>
      <c r="L35" s="250"/>
      <c r="M35" s="293"/>
      <c r="N35" s="250"/>
      <c r="O35" s="250"/>
      <c r="P35" s="286"/>
    </row>
    <row r="36" spans="1:16" x14ac:dyDescent="0.3">
      <c r="A36" s="90" t="s">
        <v>137</v>
      </c>
      <c r="B36" s="97" t="s">
        <v>493</v>
      </c>
      <c r="C36" s="58" t="s">
        <v>136</v>
      </c>
      <c r="D36" s="74"/>
      <c r="E36" s="153" t="s">
        <v>496</v>
      </c>
      <c r="F36" s="242"/>
      <c r="G36" s="245"/>
      <c r="H36" s="270"/>
      <c r="I36" s="251"/>
      <c r="J36" s="267"/>
      <c r="K36" s="251"/>
      <c r="L36" s="251"/>
      <c r="M36" s="267"/>
      <c r="N36" s="251"/>
      <c r="O36" s="251"/>
      <c r="P36" s="284"/>
    </row>
    <row r="37" spans="1:16" x14ac:dyDescent="0.3">
      <c r="A37" s="90" t="s">
        <v>263</v>
      </c>
      <c r="B37" s="97" t="s">
        <v>494</v>
      </c>
      <c r="C37" s="58" t="s">
        <v>112</v>
      </c>
      <c r="D37" s="74"/>
      <c r="E37" s="153">
        <v>9</v>
      </c>
      <c r="F37" s="242"/>
      <c r="G37" s="245"/>
      <c r="H37" s="270"/>
      <c r="I37" s="251"/>
      <c r="J37" s="267"/>
      <c r="K37" s="251"/>
      <c r="L37" s="251"/>
      <c r="M37" s="267"/>
      <c r="N37" s="251"/>
      <c r="O37" s="251"/>
      <c r="P37" s="284"/>
    </row>
    <row r="38" spans="1:16" ht="19.5" thickBot="1" x14ac:dyDescent="0.35">
      <c r="A38" s="91" t="s">
        <v>264</v>
      </c>
      <c r="B38" s="88" t="s">
        <v>495</v>
      </c>
      <c r="C38" s="68" t="s">
        <v>112</v>
      </c>
      <c r="D38" s="80"/>
      <c r="E38" s="176">
        <v>8</v>
      </c>
      <c r="F38" s="243"/>
      <c r="G38" s="246"/>
      <c r="H38" s="275"/>
      <c r="I38" s="252"/>
      <c r="J38" s="294"/>
      <c r="K38" s="252"/>
      <c r="L38" s="252"/>
      <c r="M38" s="294"/>
      <c r="N38" s="252"/>
      <c r="O38" s="252"/>
      <c r="P38" s="287"/>
    </row>
    <row r="39" spans="1:16" ht="37.5" x14ac:dyDescent="0.3">
      <c r="A39" s="125" t="s">
        <v>395</v>
      </c>
      <c r="B39" s="96" t="s">
        <v>49</v>
      </c>
      <c r="C39" s="171" t="s">
        <v>191</v>
      </c>
      <c r="D39" s="128" t="s">
        <v>195</v>
      </c>
      <c r="E39" s="172"/>
      <c r="F39" s="253">
        <f>H39+J39+L39+N39</f>
        <v>355135.64</v>
      </c>
      <c r="G39" s="255">
        <f>I39+K39+M39+O39+P39</f>
        <v>0</v>
      </c>
      <c r="H39" s="269">
        <v>355135.64</v>
      </c>
      <c r="I39" s="259"/>
      <c r="J39" s="266"/>
      <c r="K39" s="259"/>
      <c r="L39" s="259"/>
      <c r="M39" s="266"/>
      <c r="N39" s="259"/>
      <c r="O39" s="259"/>
      <c r="P39" s="283"/>
    </row>
    <row r="40" spans="1:16" x14ac:dyDescent="0.3">
      <c r="A40" s="90" t="s">
        <v>150</v>
      </c>
      <c r="B40" s="97" t="s">
        <v>272</v>
      </c>
      <c r="C40" s="58" t="s">
        <v>112</v>
      </c>
      <c r="D40" s="74">
        <v>2</v>
      </c>
      <c r="E40" s="153"/>
      <c r="F40" s="242"/>
      <c r="G40" s="245"/>
      <c r="H40" s="270"/>
      <c r="I40" s="251"/>
      <c r="J40" s="267"/>
      <c r="K40" s="251"/>
      <c r="L40" s="251"/>
      <c r="M40" s="267"/>
      <c r="N40" s="251"/>
      <c r="O40" s="251"/>
      <c r="P40" s="284"/>
    </row>
    <row r="41" spans="1:16" x14ac:dyDescent="0.3">
      <c r="A41" s="90" t="s">
        <v>151</v>
      </c>
      <c r="B41" s="97" t="s">
        <v>271</v>
      </c>
      <c r="C41" s="58" t="s">
        <v>112</v>
      </c>
      <c r="D41" s="74">
        <v>2</v>
      </c>
      <c r="E41" s="153"/>
      <c r="F41" s="242"/>
      <c r="G41" s="245"/>
      <c r="H41" s="270"/>
      <c r="I41" s="251"/>
      <c r="J41" s="267"/>
      <c r="K41" s="251"/>
      <c r="L41" s="251"/>
      <c r="M41" s="267"/>
      <c r="N41" s="251"/>
      <c r="O41" s="251"/>
      <c r="P41" s="284"/>
    </row>
    <row r="42" spans="1:16" ht="19.5" thickBot="1" x14ac:dyDescent="0.35">
      <c r="A42" s="124" t="s">
        <v>152</v>
      </c>
      <c r="B42" s="100" t="s">
        <v>266</v>
      </c>
      <c r="C42" s="126" t="s">
        <v>136</v>
      </c>
      <c r="D42" s="177">
        <v>0.4</v>
      </c>
      <c r="E42" s="178"/>
      <c r="F42" s="254"/>
      <c r="G42" s="256"/>
      <c r="H42" s="271"/>
      <c r="I42" s="260"/>
      <c r="J42" s="268"/>
      <c r="K42" s="260"/>
      <c r="L42" s="260"/>
      <c r="M42" s="268"/>
      <c r="N42" s="260"/>
      <c r="O42" s="260"/>
      <c r="P42" s="285"/>
    </row>
    <row r="43" spans="1:16" ht="37.5" x14ac:dyDescent="0.3">
      <c r="A43" s="89" t="s">
        <v>396</v>
      </c>
      <c r="B43" s="87" t="s">
        <v>50</v>
      </c>
      <c r="C43" s="67" t="s">
        <v>191</v>
      </c>
      <c r="D43" s="119" t="s">
        <v>280</v>
      </c>
      <c r="E43" s="120"/>
      <c r="F43" s="241">
        <f>H43+J43+L43+N43</f>
        <v>765449.77999999991</v>
      </c>
      <c r="G43" s="244">
        <f>I43+K43+M43+O43+P43</f>
        <v>0</v>
      </c>
      <c r="H43" s="274">
        <v>765449.77999999991</v>
      </c>
      <c r="I43" s="250"/>
      <c r="J43" s="293"/>
      <c r="K43" s="250"/>
      <c r="L43" s="250"/>
      <c r="M43" s="293"/>
      <c r="N43" s="250"/>
      <c r="O43" s="250"/>
      <c r="P43" s="286"/>
    </row>
    <row r="44" spans="1:16" x14ac:dyDescent="0.3">
      <c r="A44" s="90" t="s">
        <v>146</v>
      </c>
      <c r="B44" s="97" t="s">
        <v>273</v>
      </c>
      <c r="C44" s="58" t="s">
        <v>112</v>
      </c>
      <c r="D44" s="73">
        <v>1</v>
      </c>
      <c r="E44" s="152"/>
      <c r="F44" s="242"/>
      <c r="G44" s="245"/>
      <c r="H44" s="270"/>
      <c r="I44" s="251"/>
      <c r="J44" s="267"/>
      <c r="K44" s="251"/>
      <c r="L44" s="251"/>
      <c r="M44" s="267"/>
      <c r="N44" s="251"/>
      <c r="O44" s="251"/>
      <c r="P44" s="284"/>
    </row>
    <row r="45" spans="1:16" x14ac:dyDescent="0.3">
      <c r="A45" s="90" t="s">
        <v>147</v>
      </c>
      <c r="B45" s="97" t="s">
        <v>274</v>
      </c>
      <c r="C45" s="58" t="s">
        <v>112</v>
      </c>
      <c r="D45" s="73">
        <v>2</v>
      </c>
      <c r="E45" s="152"/>
      <c r="F45" s="242"/>
      <c r="G45" s="245"/>
      <c r="H45" s="270"/>
      <c r="I45" s="251"/>
      <c r="J45" s="267"/>
      <c r="K45" s="251"/>
      <c r="L45" s="251"/>
      <c r="M45" s="267"/>
      <c r="N45" s="251"/>
      <c r="O45" s="251"/>
      <c r="P45" s="284"/>
    </row>
    <row r="46" spans="1:16" ht="19.5" thickBot="1" x14ac:dyDescent="0.35">
      <c r="A46" s="91" t="s">
        <v>148</v>
      </c>
      <c r="B46" s="88" t="s">
        <v>275</v>
      </c>
      <c r="C46" s="68" t="s">
        <v>136</v>
      </c>
      <c r="D46" s="79">
        <v>3</v>
      </c>
      <c r="E46" s="174"/>
      <c r="F46" s="243"/>
      <c r="G46" s="246"/>
      <c r="H46" s="275"/>
      <c r="I46" s="252"/>
      <c r="J46" s="294"/>
      <c r="K46" s="252"/>
      <c r="L46" s="252"/>
      <c r="M46" s="294"/>
      <c r="N46" s="252"/>
      <c r="O46" s="252"/>
      <c r="P46" s="287"/>
    </row>
    <row r="47" spans="1:16" ht="37.5" x14ac:dyDescent="0.3">
      <c r="A47" s="125" t="s">
        <v>397</v>
      </c>
      <c r="B47" s="96" t="s">
        <v>53</v>
      </c>
      <c r="C47" s="59" t="s">
        <v>136</v>
      </c>
      <c r="D47" s="128">
        <v>57.360999999999997</v>
      </c>
      <c r="E47" s="172"/>
      <c r="F47" s="253">
        <f>H47+J47+L47+N47</f>
        <v>989325.28</v>
      </c>
      <c r="G47" s="255">
        <f>I47+K47+M47+O47+P47</f>
        <v>0</v>
      </c>
      <c r="H47" s="269">
        <v>989325.28</v>
      </c>
      <c r="I47" s="259"/>
      <c r="J47" s="266"/>
      <c r="K47" s="259"/>
      <c r="L47" s="259"/>
      <c r="M47" s="266"/>
      <c r="N47" s="259"/>
      <c r="O47" s="259"/>
      <c r="P47" s="283"/>
    </row>
    <row r="48" spans="1:16" ht="19.5" thickBot="1" x14ac:dyDescent="0.35">
      <c r="A48" s="124" t="s">
        <v>143</v>
      </c>
      <c r="B48" s="100" t="s">
        <v>269</v>
      </c>
      <c r="C48" s="126" t="s">
        <v>136</v>
      </c>
      <c r="D48" s="177">
        <v>57.360999999999997</v>
      </c>
      <c r="E48" s="178"/>
      <c r="F48" s="254"/>
      <c r="G48" s="256"/>
      <c r="H48" s="271"/>
      <c r="I48" s="260"/>
      <c r="J48" s="268"/>
      <c r="K48" s="260"/>
      <c r="L48" s="260"/>
      <c r="M48" s="268"/>
      <c r="N48" s="260"/>
      <c r="O48" s="260"/>
      <c r="P48" s="285"/>
    </row>
    <row r="49" spans="1:16" ht="56.25" x14ac:dyDescent="0.3">
      <c r="A49" s="89" t="s">
        <v>398</v>
      </c>
      <c r="B49" s="87" t="s">
        <v>55</v>
      </c>
      <c r="C49" s="67" t="s">
        <v>141</v>
      </c>
      <c r="D49" s="119" t="s">
        <v>177</v>
      </c>
      <c r="E49" s="120"/>
      <c r="F49" s="241">
        <f>H49+J49+L49+N49</f>
        <v>527109.47</v>
      </c>
      <c r="G49" s="244">
        <f>I49+K49+M49+O49+P49</f>
        <v>0</v>
      </c>
      <c r="H49" s="274">
        <v>527109.47</v>
      </c>
      <c r="I49" s="250"/>
      <c r="J49" s="293"/>
      <c r="K49" s="250"/>
      <c r="L49" s="250"/>
      <c r="M49" s="293"/>
      <c r="N49" s="250"/>
      <c r="O49" s="250"/>
      <c r="P49" s="286"/>
    </row>
    <row r="50" spans="1:16" x14ac:dyDescent="0.3">
      <c r="A50" s="90" t="s">
        <v>166</v>
      </c>
      <c r="B50" s="97" t="s">
        <v>269</v>
      </c>
      <c r="C50" s="58" t="s">
        <v>136</v>
      </c>
      <c r="D50" s="73">
        <v>22.533999999999999</v>
      </c>
      <c r="E50" s="152"/>
      <c r="F50" s="242"/>
      <c r="G50" s="245"/>
      <c r="H50" s="270"/>
      <c r="I50" s="251"/>
      <c r="J50" s="267"/>
      <c r="K50" s="251"/>
      <c r="L50" s="251"/>
      <c r="M50" s="267"/>
      <c r="N50" s="251"/>
      <c r="O50" s="251"/>
      <c r="P50" s="284"/>
    </row>
    <row r="51" spans="1:16" ht="38.25" thickBot="1" x14ac:dyDescent="0.35">
      <c r="A51" s="91" t="s">
        <v>167</v>
      </c>
      <c r="B51" s="88" t="s">
        <v>276</v>
      </c>
      <c r="C51" s="68" t="s">
        <v>112</v>
      </c>
      <c r="D51" s="79">
        <v>4</v>
      </c>
      <c r="E51" s="174"/>
      <c r="F51" s="243"/>
      <c r="G51" s="246"/>
      <c r="H51" s="275"/>
      <c r="I51" s="252"/>
      <c r="J51" s="294"/>
      <c r="K51" s="252"/>
      <c r="L51" s="252"/>
      <c r="M51" s="294"/>
      <c r="N51" s="252"/>
      <c r="O51" s="252"/>
      <c r="P51" s="287"/>
    </row>
    <row r="52" spans="1:16" ht="112.5" x14ac:dyDescent="0.3">
      <c r="A52" s="125" t="s">
        <v>399</v>
      </c>
      <c r="B52" s="96" t="s">
        <v>282</v>
      </c>
      <c r="C52" s="59" t="s">
        <v>112</v>
      </c>
      <c r="D52" s="76">
        <v>899</v>
      </c>
      <c r="E52" s="156"/>
      <c r="F52" s="253">
        <f>H52+J52+L52+N52</f>
        <v>481192.10135143</v>
      </c>
      <c r="G52" s="255">
        <f>I52+K52+M52+O52+P52</f>
        <v>0</v>
      </c>
      <c r="H52" s="269">
        <v>481192.10135143</v>
      </c>
      <c r="I52" s="259"/>
      <c r="J52" s="266"/>
      <c r="K52" s="259"/>
      <c r="L52" s="259"/>
      <c r="M52" s="266"/>
      <c r="N52" s="259"/>
      <c r="O52" s="259"/>
      <c r="P52" s="283"/>
    </row>
    <row r="53" spans="1:16" x14ac:dyDescent="0.3">
      <c r="A53" s="90" t="s">
        <v>171</v>
      </c>
      <c r="B53" s="97" t="s">
        <v>284</v>
      </c>
      <c r="C53" s="58" t="s">
        <v>112</v>
      </c>
      <c r="D53" s="73">
        <v>218</v>
      </c>
      <c r="E53" s="152"/>
      <c r="F53" s="242"/>
      <c r="G53" s="245"/>
      <c r="H53" s="270"/>
      <c r="I53" s="251"/>
      <c r="J53" s="267"/>
      <c r="K53" s="251"/>
      <c r="L53" s="251"/>
      <c r="M53" s="267"/>
      <c r="N53" s="251"/>
      <c r="O53" s="251"/>
      <c r="P53" s="284"/>
    </row>
    <row r="54" spans="1:16" x14ac:dyDescent="0.3">
      <c r="A54" s="90" t="s">
        <v>172</v>
      </c>
      <c r="B54" s="97" t="s">
        <v>285</v>
      </c>
      <c r="C54" s="58" t="s">
        <v>112</v>
      </c>
      <c r="D54" s="73">
        <v>90</v>
      </c>
      <c r="E54" s="152"/>
      <c r="F54" s="242"/>
      <c r="G54" s="245"/>
      <c r="H54" s="270"/>
      <c r="I54" s="251"/>
      <c r="J54" s="267"/>
      <c r="K54" s="251"/>
      <c r="L54" s="251"/>
      <c r="M54" s="267"/>
      <c r="N54" s="251"/>
      <c r="O54" s="251"/>
      <c r="P54" s="284"/>
    </row>
    <row r="55" spans="1:16" x14ac:dyDescent="0.3">
      <c r="A55" s="90" t="s">
        <v>173</v>
      </c>
      <c r="B55" s="97" t="s">
        <v>286</v>
      </c>
      <c r="C55" s="58" t="s">
        <v>112</v>
      </c>
      <c r="D55" s="73">
        <v>368</v>
      </c>
      <c r="E55" s="152"/>
      <c r="F55" s="242"/>
      <c r="G55" s="245"/>
      <c r="H55" s="270"/>
      <c r="I55" s="251"/>
      <c r="J55" s="267"/>
      <c r="K55" s="251"/>
      <c r="L55" s="251"/>
      <c r="M55" s="267"/>
      <c r="N55" s="251"/>
      <c r="O55" s="251"/>
      <c r="P55" s="284"/>
    </row>
    <row r="56" spans="1:16" ht="19.5" thickBot="1" x14ac:dyDescent="0.35">
      <c r="A56" s="124" t="s">
        <v>400</v>
      </c>
      <c r="B56" s="100" t="s">
        <v>287</v>
      </c>
      <c r="C56" s="126" t="s">
        <v>112</v>
      </c>
      <c r="D56" s="127">
        <v>223</v>
      </c>
      <c r="E56" s="175"/>
      <c r="F56" s="254"/>
      <c r="G56" s="256"/>
      <c r="H56" s="271"/>
      <c r="I56" s="260"/>
      <c r="J56" s="268"/>
      <c r="K56" s="260"/>
      <c r="L56" s="260"/>
      <c r="M56" s="268"/>
      <c r="N56" s="260"/>
      <c r="O56" s="260"/>
      <c r="P56" s="285"/>
    </row>
    <row r="57" spans="1:16" ht="56.25" x14ac:dyDescent="0.3">
      <c r="A57" s="89" t="s">
        <v>401</v>
      </c>
      <c r="B57" s="87" t="s">
        <v>283</v>
      </c>
      <c r="C57" s="57" t="s">
        <v>136</v>
      </c>
      <c r="D57" s="81">
        <f>D58</f>
        <v>29.07</v>
      </c>
      <c r="E57" s="179"/>
      <c r="F57" s="241">
        <f>H57+J57+L57+N57</f>
        <v>2883114.4775089268</v>
      </c>
      <c r="G57" s="244">
        <f>I57+K57+M57+O57+P57</f>
        <v>0</v>
      </c>
      <c r="H57" s="274">
        <v>2883114.4775089268</v>
      </c>
      <c r="I57" s="250"/>
      <c r="J57" s="293"/>
      <c r="K57" s="250"/>
      <c r="L57" s="250"/>
      <c r="M57" s="293"/>
      <c r="N57" s="250"/>
      <c r="O57" s="250"/>
      <c r="P57" s="286"/>
    </row>
    <row r="58" spans="1:16" ht="19.5" thickBot="1" x14ac:dyDescent="0.35">
      <c r="A58" s="91" t="s">
        <v>157</v>
      </c>
      <c r="B58" s="88" t="s">
        <v>267</v>
      </c>
      <c r="C58" s="68" t="s">
        <v>136</v>
      </c>
      <c r="D58" s="82">
        <v>29.07</v>
      </c>
      <c r="E58" s="180"/>
      <c r="F58" s="243"/>
      <c r="G58" s="246"/>
      <c r="H58" s="275"/>
      <c r="I58" s="252"/>
      <c r="J58" s="294"/>
      <c r="K58" s="252"/>
      <c r="L58" s="252"/>
      <c r="M58" s="294"/>
      <c r="N58" s="252"/>
      <c r="O58" s="252"/>
      <c r="P58" s="287"/>
    </row>
    <row r="59" spans="1:16" ht="37.5" x14ac:dyDescent="0.3">
      <c r="A59" s="125" t="s">
        <v>402</v>
      </c>
      <c r="B59" s="96" t="s">
        <v>247</v>
      </c>
      <c r="C59" s="59" t="s">
        <v>281</v>
      </c>
      <c r="D59" s="76">
        <v>4</v>
      </c>
      <c r="E59" s="156"/>
      <c r="F59" s="253">
        <f>H59+J59+L59+N59</f>
        <v>492555.33946320007</v>
      </c>
      <c r="G59" s="255">
        <f>I59+K59+M59+O59+P59</f>
        <v>0</v>
      </c>
      <c r="H59" s="269">
        <v>492555.33946320007</v>
      </c>
      <c r="I59" s="259"/>
      <c r="J59" s="266"/>
      <c r="K59" s="259"/>
      <c r="L59" s="259"/>
      <c r="M59" s="266"/>
      <c r="N59" s="259"/>
      <c r="O59" s="259"/>
      <c r="P59" s="283"/>
    </row>
    <row r="60" spans="1:16" ht="75" x14ac:dyDescent="0.3">
      <c r="A60" s="90" t="s">
        <v>160</v>
      </c>
      <c r="B60" s="97" t="s">
        <v>290</v>
      </c>
      <c r="C60" s="58" t="s">
        <v>281</v>
      </c>
      <c r="D60" s="73">
        <v>1</v>
      </c>
      <c r="E60" s="152"/>
      <c r="F60" s="242"/>
      <c r="G60" s="245"/>
      <c r="H60" s="270"/>
      <c r="I60" s="251"/>
      <c r="J60" s="267"/>
      <c r="K60" s="251"/>
      <c r="L60" s="251"/>
      <c r="M60" s="267"/>
      <c r="N60" s="251"/>
      <c r="O60" s="251"/>
      <c r="P60" s="284"/>
    </row>
    <row r="61" spans="1:16" x14ac:dyDescent="0.3">
      <c r="A61" s="90" t="s">
        <v>161</v>
      </c>
      <c r="B61" s="97" t="s">
        <v>291</v>
      </c>
      <c r="C61" s="58" t="s">
        <v>281</v>
      </c>
      <c r="D61" s="73">
        <v>1</v>
      </c>
      <c r="E61" s="152"/>
      <c r="F61" s="242"/>
      <c r="G61" s="245"/>
      <c r="H61" s="270"/>
      <c r="I61" s="251"/>
      <c r="J61" s="267"/>
      <c r="K61" s="251"/>
      <c r="L61" s="251"/>
      <c r="M61" s="267"/>
      <c r="N61" s="251"/>
      <c r="O61" s="251"/>
      <c r="P61" s="284"/>
    </row>
    <row r="62" spans="1:16" x14ac:dyDescent="0.3">
      <c r="A62" s="90" t="s">
        <v>403</v>
      </c>
      <c r="B62" s="97" t="s">
        <v>292</v>
      </c>
      <c r="C62" s="58" t="s">
        <v>281</v>
      </c>
      <c r="D62" s="73">
        <v>1</v>
      </c>
      <c r="E62" s="152"/>
      <c r="F62" s="242"/>
      <c r="G62" s="245"/>
      <c r="H62" s="270"/>
      <c r="I62" s="251"/>
      <c r="J62" s="267"/>
      <c r="K62" s="251"/>
      <c r="L62" s="251"/>
      <c r="M62" s="267"/>
      <c r="N62" s="251"/>
      <c r="O62" s="251"/>
      <c r="P62" s="284"/>
    </row>
    <row r="63" spans="1:16" ht="19.5" thickBot="1" x14ac:dyDescent="0.35">
      <c r="A63" s="124" t="s">
        <v>404</v>
      </c>
      <c r="B63" s="100" t="s">
        <v>293</v>
      </c>
      <c r="C63" s="126" t="s">
        <v>281</v>
      </c>
      <c r="D63" s="127">
        <v>1</v>
      </c>
      <c r="E63" s="175"/>
      <c r="F63" s="254"/>
      <c r="G63" s="256"/>
      <c r="H63" s="271"/>
      <c r="I63" s="260"/>
      <c r="J63" s="268"/>
      <c r="K63" s="260"/>
      <c r="L63" s="260"/>
      <c r="M63" s="268"/>
      <c r="N63" s="260"/>
      <c r="O63" s="260"/>
      <c r="P63" s="285"/>
    </row>
    <row r="64" spans="1:16" ht="93.75" x14ac:dyDescent="0.3">
      <c r="A64" s="89" t="s">
        <v>405</v>
      </c>
      <c r="B64" s="87" t="s">
        <v>301</v>
      </c>
      <c r="C64" s="57" t="s">
        <v>121</v>
      </c>
      <c r="D64" s="77">
        <v>1</v>
      </c>
      <c r="E64" s="173"/>
      <c r="F64" s="241">
        <f>H64+J64+L64+N64</f>
        <v>350000</v>
      </c>
      <c r="G64" s="244">
        <f>I64+K64+M64+O64+P64</f>
        <v>0</v>
      </c>
      <c r="H64" s="247">
        <v>350000</v>
      </c>
      <c r="I64" s="250"/>
      <c r="J64" s="250"/>
      <c r="K64" s="250"/>
      <c r="L64" s="250"/>
      <c r="M64" s="250"/>
      <c r="N64" s="250"/>
      <c r="O64" s="250"/>
      <c r="P64" s="288"/>
    </row>
    <row r="65" spans="1:16" ht="19.5" thickBot="1" x14ac:dyDescent="0.35">
      <c r="A65" s="91" t="s">
        <v>230</v>
      </c>
      <c r="B65" s="88" t="s">
        <v>299</v>
      </c>
      <c r="C65" s="68" t="s">
        <v>121</v>
      </c>
      <c r="D65" s="79">
        <v>30</v>
      </c>
      <c r="E65" s="174"/>
      <c r="F65" s="243"/>
      <c r="G65" s="246"/>
      <c r="H65" s="249"/>
      <c r="I65" s="252"/>
      <c r="J65" s="252"/>
      <c r="K65" s="252"/>
      <c r="L65" s="252"/>
      <c r="M65" s="252"/>
      <c r="N65" s="252"/>
      <c r="O65" s="252"/>
      <c r="P65" s="290"/>
    </row>
    <row r="66" spans="1:16" ht="37.5" x14ac:dyDescent="0.3">
      <c r="A66" s="125" t="s">
        <v>406</v>
      </c>
      <c r="B66" s="96" t="s">
        <v>77</v>
      </c>
      <c r="C66" s="59" t="s">
        <v>136</v>
      </c>
      <c r="D66" s="76">
        <f>11.79-5.4</f>
        <v>6.3899999999999988</v>
      </c>
      <c r="E66" s="156"/>
      <c r="F66" s="253">
        <f>H66+J66+L66+N66</f>
        <v>1501053.9640434999</v>
      </c>
      <c r="G66" s="255">
        <f>I66+K66+M66+O66+P66</f>
        <v>0</v>
      </c>
      <c r="H66" s="269">
        <v>1501053.9640434999</v>
      </c>
      <c r="I66" s="259"/>
      <c r="J66" s="266"/>
      <c r="K66" s="259"/>
      <c r="L66" s="259"/>
      <c r="M66" s="266"/>
      <c r="N66" s="259"/>
      <c r="O66" s="259"/>
      <c r="P66" s="283"/>
    </row>
    <row r="67" spans="1:16" ht="38.25" thickBot="1" x14ac:dyDescent="0.35">
      <c r="A67" s="124" t="s">
        <v>234</v>
      </c>
      <c r="B67" s="100" t="s">
        <v>289</v>
      </c>
      <c r="C67" s="126" t="s">
        <v>136</v>
      </c>
      <c r="D67" s="127">
        <v>6.39</v>
      </c>
      <c r="E67" s="175"/>
      <c r="F67" s="254"/>
      <c r="G67" s="256"/>
      <c r="H67" s="271"/>
      <c r="I67" s="260"/>
      <c r="J67" s="268"/>
      <c r="K67" s="260"/>
      <c r="L67" s="260"/>
      <c r="M67" s="268"/>
      <c r="N67" s="260"/>
      <c r="O67" s="260"/>
      <c r="P67" s="285"/>
    </row>
    <row r="68" spans="1:16" ht="93.75" x14ac:dyDescent="0.3">
      <c r="A68" s="89" t="s">
        <v>359</v>
      </c>
      <c r="B68" s="87" t="s">
        <v>68</v>
      </c>
      <c r="C68" s="67" t="s">
        <v>306</v>
      </c>
      <c r="D68" s="119" t="s">
        <v>349</v>
      </c>
      <c r="E68" s="120" t="s">
        <v>349</v>
      </c>
      <c r="F68" s="241">
        <f>H68+J68+L68+N68</f>
        <v>91046.739512000233</v>
      </c>
      <c r="G68" s="244">
        <f>I68+K68+M68+O68+P68</f>
        <v>84384.405499999993</v>
      </c>
      <c r="H68" s="247">
        <v>91046.739512000233</v>
      </c>
      <c r="I68" s="276">
        <v>84384.405499999993</v>
      </c>
      <c r="J68" s="272"/>
      <c r="K68" s="272"/>
      <c r="L68" s="272"/>
      <c r="M68" s="272"/>
      <c r="N68" s="272"/>
      <c r="O68" s="272"/>
      <c r="P68" s="317"/>
    </row>
    <row r="69" spans="1:16" x14ac:dyDescent="0.3">
      <c r="A69" s="90" t="s">
        <v>407</v>
      </c>
      <c r="B69" s="97" t="s">
        <v>350</v>
      </c>
      <c r="C69" s="58" t="s">
        <v>268</v>
      </c>
      <c r="D69" s="74">
        <v>17</v>
      </c>
      <c r="E69" s="153">
        <v>17</v>
      </c>
      <c r="F69" s="242"/>
      <c r="G69" s="245"/>
      <c r="H69" s="248"/>
      <c r="I69" s="277"/>
      <c r="J69" s="261"/>
      <c r="K69" s="261"/>
      <c r="L69" s="261"/>
      <c r="M69" s="261"/>
      <c r="N69" s="261"/>
      <c r="O69" s="261"/>
      <c r="P69" s="318"/>
    </row>
    <row r="70" spans="1:16" x14ac:dyDescent="0.3">
      <c r="A70" s="90" t="s">
        <v>408</v>
      </c>
      <c r="B70" s="97" t="s">
        <v>351</v>
      </c>
      <c r="C70" s="58" t="s">
        <v>112</v>
      </c>
      <c r="D70" s="74">
        <v>253</v>
      </c>
      <c r="E70" s="153">
        <v>253</v>
      </c>
      <c r="F70" s="242"/>
      <c r="G70" s="245"/>
      <c r="H70" s="248"/>
      <c r="I70" s="277"/>
      <c r="J70" s="261"/>
      <c r="K70" s="261"/>
      <c r="L70" s="261"/>
      <c r="M70" s="261"/>
      <c r="N70" s="261"/>
      <c r="O70" s="261"/>
      <c r="P70" s="318"/>
    </row>
    <row r="71" spans="1:16" x14ac:dyDescent="0.3">
      <c r="A71" s="90" t="s">
        <v>409</v>
      </c>
      <c r="B71" s="97" t="s">
        <v>352</v>
      </c>
      <c r="C71" s="58" t="s">
        <v>112</v>
      </c>
      <c r="D71" s="74">
        <v>75</v>
      </c>
      <c r="E71" s="153">
        <v>75</v>
      </c>
      <c r="F71" s="242"/>
      <c r="G71" s="245"/>
      <c r="H71" s="248"/>
      <c r="I71" s="277"/>
      <c r="J71" s="261"/>
      <c r="K71" s="261"/>
      <c r="L71" s="261"/>
      <c r="M71" s="261"/>
      <c r="N71" s="261"/>
      <c r="O71" s="261"/>
      <c r="P71" s="318"/>
    </row>
    <row r="72" spans="1:16" x14ac:dyDescent="0.3">
      <c r="A72" s="90" t="s">
        <v>410</v>
      </c>
      <c r="B72" s="97" t="s">
        <v>353</v>
      </c>
      <c r="C72" s="58" t="s">
        <v>112</v>
      </c>
      <c r="D72" s="74">
        <v>42</v>
      </c>
      <c r="E72" s="153">
        <v>42</v>
      </c>
      <c r="F72" s="242"/>
      <c r="G72" s="245"/>
      <c r="H72" s="248"/>
      <c r="I72" s="277"/>
      <c r="J72" s="261"/>
      <c r="K72" s="261"/>
      <c r="L72" s="261"/>
      <c r="M72" s="261"/>
      <c r="N72" s="261"/>
      <c r="O72" s="261"/>
      <c r="P72" s="318"/>
    </row>
    <row r="73" spans="1:16" x14ac:dyDescent="0.3">
      <c r="A73" s="90" t="s">
        <v>411</v>
      </c>
      <c r="B73" s="97" t="s">
        <v>354</v>
      </c>
      <c r="C73" s="58" t="s">
        <v>112</v>
      </c>
      <c r="D73" s="74">
        <v>1</v>
      </c>
      <c r="E73" s="153">
        <v>1</v>
      </c>
      <c r="F73" s="242"/>
      <c r="G73" s="245"/>
      <c r="H73" s="248"/>
      <c r="I73" s="277"/>
      <c r="J73" s="261"/>
      <c r="K73" s="261"/>
      <c r="L73" s="261"/>
      <c r="M73" s="261"/>
      <c r="N73" s="261"/>
      <c r="O73" s="261"/>
      <c r="P73" s="318"/>
    </row>
    <row r="74" spans="1:16" x14ac:dyDescent="0.3">
      <c r="A74" s="90" t="s">
        <v>412</v>
      </c>
      <c r="B74" s="97" t="s">
        <v>355</v>
      </c>
      <c r="C74" s="58" t="s">
        <v>112</v>
      </c>
      <c r="D74" s="74">
        <v>161</v>
      </c>
      <c r="E74" s="153">
        <v>161</v>
      </c>
      <c r="F74" s="242"/>
      <c r="G74" s="245"/>
      <c r="H74" s="248"/>
      <c r="I74" s="277"/>
      <c r="J74" s="261"/>
      <c r="K74" s="261"/>
      <c r="L74" s="261"/>
      <c r="M74" s="261"/>
      <c r="N74" s="261"/>
      <c r="O74" s="261"/>
      <c r="P74" s="318"/>
    </row>
    <row r="75" spans="1:16" ht="37.5" x14ac:dyDescent="0.3">
      <c r="A75" s="90" t="s">
        <v>413</v>
      </c>
      <c r="B75" s="97" t="s">
        <v>356</v>
      </c>
      <c r="C75" s="58" t="s">
        <v>112</v>
      </c>
      <c r="D75" s="74">
        <v>161</v>
      </c>
      <c r="E75" s="153">
        <v>161</v>
      </c>
      <c r="F75" s="242"/>
      <c r="G75" s="245"/>
      <c r="H75" s="248"/>
      <c r="I75" s="277"/>
      <c r="J75" s="261"/>
      <c r="K75" s="261"/>
      <c r="L75" s="261"/>
      <c r="M75" s="261"/>
      <c r="N75" s="261"/>
      <c r="O75" s="261"/>
      <c r="P75" s="318"/>
    </row>
    <row r="76" spans="1:16" x14ac:dyDescent="0.3">
      <c r="A76" s="90" t="s">
        <v>414</v>
      </c>
      <c r="B76" s="97" t="s">
        <v>357</v>
      </c>
      <c r="C76" s="58" t="s">
        <v>268</v>
      </c>
      <c r="D76" s="74">
        <v>13</v>
      </c>
      <c r="E76" s="153">
        <v>13</v>
      </c>
      <c r="F76" s="242"/>
      <c r="G76" s="245"/>
      <c r="H76" s="248"/>
      <c r="I76" s="277"/>
      <c r="J76" s="261"/>
      <c r="K76" s="261"/>
      <c r="L76" s="261"/>
      <c r="M76" s="261"/>
      <c r="N76" s="261"/>
      <c r="O76" s="261"/>
      <c r="P76" s="318"/>
    </row>
    <row r="77" spans="1:16" ht="19.5" thickBot="1" x14ac:dyDescent="0.35">
      <c r="A77" s="91" t="s">
        <v>415</v>
      </c>
      <c r="B77" s="88" t="s">
        <v>358</v>
      </c>
      <c r="C77" s="68" t="s">
        <v>112</v>
      </c>
      <c r="D77" s="80">
        <v>3</v>
      </c>
      <c r="E77" s="176">
        <v>3</v>
      </c>
      <c r="F77" s="243"/>
      <c r="G77" s="246"/>
      <c r="H77" s="249"/>
      <c r="I77" s="278"/>
      <c r="J77" s="273"/>
      <c r="K77" s="273"/>
      <c r="L77" s="273"/>
      <c r="M77" s="273"/>
      <c r="N77" s="273"/>
      <c r="O77" s="273"/>
      <c r="P77" s="319"/>
    </row>
    <row r="78" spans="1:16" ht="19.5" thickBot="1" x14ac:dyDescent="0.35">
      <c r="A78" s="167"/>
      <c r="B78" s="143" t="s">
        <v>76</v>
      </c>
      <c r="C78" s="141"/>
      <c r="D78" s="169"/>
      <c r="E78" s="170"/>
      <c r="F78" s="130">
        <f>H78+J78+L78+N78</f>
        <v>1041640.965399998</v>
      </c>
      <c r="G78" s="115">
        <f>I78+K78+M78+O78+P78</f>
        <v>0</v>
      </c>
      <c r="H78" s="129">
        <f>SUM(H79:H125)</f>
        <v>1041640.965399998</v>
      </c>
      <c r="I78" s="129">
        <f t="shared" ref="I78:P78" si="4">SUM(I79:I125)</f>
        <v>0</v>
      </c>
      <c r="J78" s="129">
        <f t="shared" si="4"/>
        <v>0</v>
      </c>
      <c r="K78" s="129">
        <f t="shared" si="4"/>
        <v>0</v>
      </c>
      <c r="L78" s="129">
        <f t="shared" si="4"/>
        <v>0</v>
      </c>
      <c r="M78" s="129">
        <f t="shared" si="4"/>
        <v>0</v>
      </c>
      <c r="N78" s="129">
        <f t="shared" si="4"/>
        <v>0</v>
      </c>
      <c r="O78" s="129">
        <f t="shared" si="4"/>
        <v>0</v>
      </c>
      <c r="P78" s="129">
        <f t="shared" si="4"/>
        <v>0</v>
      </c>
    </row>
    <row r="79" spans="1:16" ht="75" x14ac:dyDescent="0.3">
      <c r="A79" s="89" t="s">
        <v>360</v>
      </c>
      <c r="B79" s="87" t="s">
        <v>95</v>
      </c>
      <c r="C79" s="57" t="s">
        <v>136</v>
      </c>
      <c r="D79" s="77">
        <v>1.2</v>
      </c>
      <c r="E79" s="173"/>
      <c r="F79" s="241">
        <f>H79+J79+L79+N79</f>
        <v>248044.118999998</v>
      </c>
      <c r="G79" s="244">
        <f>I79+K79+M79+O79+P79</f>
        <v>0</v>
      </c>
      <c r="H79" s="274">
        <v>248044.118999998</v>
      </c>
      <c r="I79" s="250"/>
      <c r="J79" s="293"/>
      <c r="K79" s="250"/>
      <c r="L79" s="250"/>
      <c r="M79" s="293"/>
      <c r="N79" s="250"/>
      <c r="O79" s="250"/>
      <c r="P79" s="286"/>
    </row>
    <row r="80" spans="1:16" ht="19.5" thickBot="1" x14ac:dyDescent="0.35">
      <c r="A80" s="91" t="s">
        <v>265</v>
      </c>
      <c r="B80" s="88" t="s">
        <v>294</v>
      </c>
      <c r="C80" s="68" t="s">
        <v>136</v>
      </c>
      <c r="D80" s="79">
        <v>1.2</v>
      </c>
      <c r="E80" s="174"/>
      <c r="F80" s="243"/>
      <c r="G80" s="246"/>
      <c r="H80" s="275"/>
      <c r="I80" s="252"/>
      <c r="J80" s="294"/>
      <c r="K80" s="252"/>
      <c r="L80" s="252"/>
      <c r="M80" s="294"/>
      <c r="N80" s="252"/>
      <c r="O80" s="252"/>
      <c r="P80" s="287"/>
    </row>
    <row r="81" spans="1:16" ht="37.5" x14ac:dyDescent="0.3">
      <c r="A81" s="125" t="s">
        <v>361</v>
      </c>
      <c r="B81" s="96" t="s">
        <v>63</v>
      </c>
      <c r="C81" s="171" t="s">
        <v>136</v>
      </c>
      <c r="D81" s="128">
        <v>0.97199999999999998</v>
      </c>
      <c r="E81" s="172"/>
      <c r="F81" s="253">
        <f>H81+J81+L81+N81</f>
        <v>50000</v>
      </c>
      <c r="G81" s="255">
        <f>I81+K81+M81+O81+P81</f>
        <v>0</v>
      </c>
      <c r="H81" s="269">
        <v>50000</v>
      </c>
      <c r="I81" s="259"/>
      <c r="J81" s="266"/>
      <c r="K81" s="259"/>
      <c r="L81" s="259"/>
      <c r="M81" s="266"/>
      <c r="N81" s="259"/>
      <c r="O81" s="259"/>
      <c r="P81" s="283"/>
    </row>
    <row r="82" spans="1:16" x14ac:dyDescent="0.3">
      <c r="A82" s="90" t="s">
        <v>258</v>
      </c>
      <c r="B82" s="97" t="s">
        <v>277</v>
      </c>
      <c r="C82" s="58" t="s">
        <v>136</v>
      </c>
      <c r="D82" s="75">
        <v>0.54</v>
      </c>
      <c r="E82" s="154"/>
      <c r="F82" s="242"/>
      <c r="G82" s="245"/>
      <c r="H82" s="270"/>
      <c r="I82" s="251"/>
      <c r="J82" s="267"/>
      <c r="K82" s="251"/>
      <c r="L82" s="251"/>
      <c r="M82" s="267"/>
      <c r="N82" s="251"/>
      <c r="O82" s="251"/>
      <c r="P82" s="284"/>
    </row>
    <row r="83" spans="1:16" ht="19.5" thickBot="1" x14ac:dyDescent="0.35">
      <c r="A83" s="124" t="s">
        <v>259</v>
      </c>
      <c r="B83" s="100" t="s">
        <v>278</v>
      </c>
      <c r="C83" s="126" t="s">
        <v>136</v>
      </c>
      <c r="D83" s="127">
        <v>0.432</v>
      </c>
      <c r="E83" s="175"/>
      <c r="F83" s="254"/>
      <c r="G83" s="256"/>
      <c r="H83" s="271"/>
      <c r="I83" s="260"/>
      <c r="J83" s="268"/>
      <c r="K83" s="260"/>
      <c r="L83" s="260"/>
      <c r="M83" s="268"/>
      <c r="N83" s="260"/>
      <c r="O83" s="260"/>
      <c r="P83" s="285"/>
    </row>
    <row r="84" spans="1:16" ht="37.5" x14ac:dyDescent="0.3">
      <c r="A84" s="89" t="s">
        <v>362</v>
      </c>
      <c r="B84" s="87" t="s">
        <v>64</v>
      </c>
      <c r="C84" s="67" t="s">
        <v>136</v>
      </c>
      <c r="D84" s="119">
        <v>3.25</v>
      </c>
      <c r="E84" s="120"/>
      <c r="F84" s="241">
        <f>H84+J84+L84+N84</f>
        <v>40000</v>
      </c>
      <c r="G84" s="244">
        <f>I84+K84+M84+O84+P84</f>
        <v>0</v>
      </c>
      <c r="H84" s="274">
        <v>40000</v>
      </c>
      <c r="I84" s="250"/>
      <c r="J84" s="293"/>
      <c r="K84" s="250"/>
      <c r="L84" s="250"/>
      <c r="M84" s="293"/>
      <c r="N84" s="250"/>
      <c r="O84" s="250"/>
      <c r="P84" s="286"/>
    </row>
    <row r="85" spans="1:16" x14ac:dyDescent="0.3">
      <c r="A85" s="90" t="s">
        <v>254</v>
      </c>
      <c r="B85" s="97" t="s">
        <v>279</v>
      </c>
      <c r="C85" s="58" t="s">
        <v>136</v>
      </c>
      <c r="D85" s="73">
        <v>2.8650000000000002</v>
      </c>
      <c r="E85" s="152"/>
      <c r="F85" s="242"/>
      <c r="G85" s="245"/>
      <c r="H85" s="270"/>
      <c r="I85" s="251"/>
      <c r="J85" s="267"/>
      <c r="K85" s="251"/>
      <c r="L85" s="251"/>
      <c r="M85" s="267"/>
      <c r="N85" s="251"/>
      <c r="O85" s="251"/>
      <c r="P85" s="284"/>
    </row>
    <row r="86" spans="1:16" ht="19.5" thickBot="1" x14ac:dyDescent="0.35">
      <c r="A86" s="91" t="s">
        <v>255</v>
      </c>
      <c r="B86" s="88" t="s">
        <v>278</v>
      </c>
      <c r="C86" s="68" t="s">
        <v>136</v>
      </c>
      <c r="D86" s="79">
        <v>0.38500000000000001</v>
      </c>
      <c r="E86" s="174"/>
      <c r="F86" s="243"/>
      <c r="G86" s="246"/>
      <c r="H86" s="275"/>
      <c r="I86" s="252"/>
      <c r="J86" s="294"/>
      <c r="K86" s="252"/>
      <c r="L86" s="252"/>
      <c r="M86" s="294"/>
      <c r="N86" s="252"/>
      <c r="O86" s="252"/>
      <c r="P86" s="287"/>
    </row>
    <row r="87" spans="1:16" ht="37.5" x14ac:dyDescent="0.3">
      <c r="A87" s="125" t="s">
        <v>304</v>
      </c>
      <c r="B87" s="96" t="s">
        <v>65</v>
      </c>
      <c r="C87" s="171" t="s">
        <v>136</v>
      </c>
      <c r="D87" s="128">
        <v>1.153</v>
      </c>
      <c r="E87" s="172"/>
      <c r="F87" s="253">
        <f>H87+J87+L87+N87</f>
        <v>35000</v>
      </c>
      <c r="G87" s="255">
        <f>I87+K87+M87+O87+P87</f>
        <v>0</v>
      </c>
      <c r="H87" s="269">
        <v>35000</v>
      </c>
      <c r="I87" s="259"/>
      <c r="J87" s="266"/>
      <c r="K87" s="259"/>
      <c r="L87" s="259"/>
      <c r="M87" s="266"/>
      <c r="N87" s="259"/>
      <c r="O87" s="259"/>
      <c r="P87" s="283"/>
    </row>
    <row r="88" spans="1:16" x14ac:dyDescent="0.3">
      <c r="A88" s="90" t="s">
        <v>175</v>
      </c>
      <c r="B88" s="97" t="s">
        <v>277</v>
      </c>
      <c r="C88" s="58" t="s">
        <v>136</v>
      </c>
      <c r="D88" s="75">
        <v>0.41</v>
      </c>
      <c r="E88" s="154"/>
      <c r="F88" s="242"/>
      <c r="G88" s="245"/>
      <c r="H88" s="270"/>
      <c r="I88" s="251"/>
      <c r="J88" s="267"/>
      <c r="K88" s="251"/>
      <c r="L88" s="251"/>
      <c r="M88" s="267"/>
      <c r="N88" s="251"/>
      <c r="O88" s="251"/>
      <c r="P88" s="284"/>
    </row>
    <row r="89" spans="1:16" ht="19.5" thickBot="1" x14ac:dyDescent="0.35">
      <c r="A89" s="124" t="s">
        <v>176</v>
      </c>
      <c r="B89" s="100" t="s">
        <v>278</v>
      </c>
      <c r="C89" s="126" t="s">
        <v>136</v>
      </c>
      <c r="D89" s="127">
        <v>0.74299999999999999</v>
      </c>
      <c r="E89" s="175"/>
      <c r="F89" s="254"/>
      <c r="G89" s="256"/>
      <c r="H89" s="271"/>
      <c r="I89" s="260"/>
      <c r="J89" s="268"/>
      <c r="K89" s="260"/>
      <c r="L89" s="260"/>
      <c r="M89" s="268"/>
      <c r="N89" s="260"/>
      <c r="O89" s="260"/>
      <c r="P89" s="285"/>
    </row>
    <row r="90" spans="1:16" ht="93.75" x14ac:dyDescent="0.3">
      <c r="A90" s="89" t="s">
        <v>416</v>
      </c>
      <c r="B90" s="87" t="s">
        <v>301</v>
      </c>
      <c r="C90" s="57" t="s">
        <v>241</v>
      </c>
      <c r="D90" s="77">
        <v>1</v>
      </c>
      <c r="E90" s="173"/>
      <c r="F90" s="241">
        <f>H90+J90+L90+N90</f>
        <v>400000</v>
      </c>
      <c r="G90" s="244">
        <f>I90+K90+M90+O90+P90</f>
        <v>0</v>
      </c>
      <c r="H90" s="274">
        <v>400000</v>
      </c>
      <c r="I90" s="250"/>
      <c r="J90" s="293"/>
      <c r="K90" s="250"/>
      <c r="L90" s="250"/>
      <c r="M90" s="293"/>
      <c r="N90" s="250"/>
      <c r="O90" s="250"/>
      <c r="P90" s="286"/>
    </row>
    <row r="91" spans="1:16" ht="38.25" thickBot="1" x14ac:dyDescent="0.35">
      <c r="A91" s="91" t="s">
        <v>417</v>
      </c>
      <c r="B91" s="88" t="s">
        <v>298</v>
      </c>
      <c r="C91" s="68" t="s">
        <v>268</v>
      </c>
      <c r="D91" s="79">
        <v>4</v>
      </c>
      <c r="E91" s="174"/>
      <c r="F91" s="243"/>
      <c r="G91" s="246"/>
      <c r="H91" s="275"/>
      <c r="I91" s="252"/>
      <c r="J91" s="294"/>
      <c r="K91" s="252"/>
      <c r="L91" s="252"/>
      <c r="M91" s="294"/>
      <c r="N91" s="252"/>
      <c r="O91" s="252"/>
      <c r="P91" s="287"/>
    </row>
    <row r="92" spans="1:16" ht="56.25" x14ac:dyDescent="0.3">
      <c r="A92" s="125" t="s">
        <v>305</v>
      </c>
      <c r="B92" s="96" t="s">
        <v>96</v>
      </c>
      <c r="C92" s="171" t="s">
        <v>112</v>
      </c>
      <c r="D92" s="128">
        <v>1836</v>
      </c>
      <c r="E92" s="172"/>
      <c r="F92" s="253">
        <f>H92+J92+L92+N92</f>
        <v>268596.84639999998</v>
      </c>
      <c r="G92" s="255">
        <f>I92+K92+M92+O92+P92</f>
        <v>0</v>
      </c>
      <c r="H92" s="257">
        <v>268596.84639999998</v>
      </c>
      <c r="I92" s="259"/>
      <c r="J92" s="259"/>
      <c r="K92" s="259"/>
      <c r="L92" s="259"/>
      <c r="M92" s="259"/>
      <c r="N92" s="259"/>
      <c r="O92" s="259"/>
      <c r="P92" s="291"/>
    </row>
    <row r="93" spans="1:16" ht="37.5" x14ac:dyDescent="0.3">
      <c r="A93" s="90" t="s">
        <v>418</v>
      </c>
      <c r="B93" s="97" t="s">
        <v>307</v>
      </c>
      <c r="C93" s="58" t="s">
        <v>112</v>
      </c>
      <c r="D93" s="73">
        <v>88</v>
      </c>
      <c r="E93" s="152"/>
      <c r="F93" s="242"/>
      <c r="G93" s="245"/>
      <c r="H93" s="248"/>
      <c r="I93" s="251"/>
      <c r="J93" s="251"/>
      <c r="K93" s="251"/>
      <c r="L93" s="251"/>
      <c r="M93" s="251"/>
      <c r="N93" s="251"/>
      <c r="O93" s="251"/>
      <c r="P93" s="289"/>
    </row>
    <row r="94" spans="1:16" ht="225" x14ac:dyDescent="0.3">
      <c r="A94" s="90" t="s">
        <v>419</v>
      </c>
      <c r="B94" s="97" t="s">
        <v>308</v>
      </c>
      <c r="C94" s="58" t="s">
        <v>112</v>
      </c>
      <c r="D94" s="73">
        <v>77</v>
      </c>
      <c r="E94" s="152"/>
      <c r="F94" s="242"/>
      <c r="G94" s="245"/>
      <c r="H94" s="248"/>
      <c r="I94" s="251"/>
      <c r="J94" s="251"/>
      <c r="K94" s="251"/>
      <c r="L94" s="251"/>
      <c r="M94" s="251"/>
      <c r="N94" s="251"/>
      <c r="O94" s="251"/>
      <c r="P94" s="289"/>
    </row>
    <row r="95" spans="1:16" ht="37.5" x14ac:dyDescent="0.3">
      <c r="A95" s="90" t="s">
        <v>420</v>
      </c>
      <c r="B95" s="97" t="s">
        <v>309</v>
      </c>
      <c r="C95" s="58" t="s">
        <v>112</v>
      </c>
      <c r="D95" s="73">
        <v>16</v>
      </c>
      <c r="E95" s="152"/>
      <c r="F95" s="242"/>
      <c r="G95" s="245"/>
      <c r="H95" s="248"/>
      <c r="I95" s="251"/>
      <c r="J95" s="251"/>
      <c r="K95" s="251"/>
      <c r="L95" s="251"/>
      <c r="M95" s="251"/>
      <c r="N95" s="251"/>
      <c r="O95" s="251"/>
      <c r="P95" s="289"/>
    </row>
    <row r="96" spans="1:16" x14ac:dyDescent="0.3">
      <c r="A96" s="90" t="s">
        <v>421</v>
      </c>
      <c r="B96" s="97" t="s">
        <v>310</v>
      </c>
      <c r="C96" s="58" t="s">
        <v>112</v>
      </c>
      <c r="D96" s="73">
        <v>2</v>
      </c>
      <c r="E96" s="152"/>
      <c r="F96" s="242"/>
      <c r="G96" s="245"/>
      <c r="H96" s="248"/>
      <c r="I96" s="251"/>
      <c r="J96" s="251"/>
      <c r="K96" s="251"/>
      <c r="L96" s="251"/>
      <c r="M96" s="251"/>
      <c r="N96" s="251"/>
      <c r="O96" s="251"/>
      <c r="P96" s="289"/>
    </row>
    <row r="97" spans="1:16" ht="112.5" x14ac:dyDescent="0.3">
      <c r="A97" s="90" t="s">
        <v>422</v>
      </c>
      <c r="B97" s="97" t="s">
        <v>311</v>
      </c>
      <c r="C97" s="58" t="s">
        <v>112</v>
      </c>
      <c r="D97" s="73">
        <v>2</v>
      </c>
      <c r="E97" s="152"/>
      <c r="F97" s="242"/>
      <c r="G97" s="245"/>
      <c r="H97" s="248"/>
      <c r="I97" s="251"/>
      <c r="J97" s="251"/>
      <c r="K97" s="251"/>
      <c r="L97" s="251"/>
      <c r="M97" s="251"/>
      <c r="N97" s="251"/>
      <c r="O97" s="251"/>
      <c r="P97" s="289"/>
    </row>
    <row r="98" spans="1:16" x14ac:dyDescent="0.3">
      <c r="A98" s="90" t="s">
        <v>423</v>
      </c>
      <c r="B98" s="97" t="s">
        <v>312</v>
      </c>
      <c r="C98" s="58" t="s">
        <v>112</v>
      </c>
      <c r="D98" s="73">
        <v>3</v>
      </c>
      <c r="E98" s="152"/>
      <c r="F98" s="242"/>
      <c r="G98" s="245"/>
      <c r="H98" s="248"/>
      <c r="I98" s="251"/>
      <c r="J98" s="251"/>
      <c r="K98" s="251"/>
      <c r="L98" s="251"/>
      <c r="M98" s="251"/>
      <c r="N98" s="251"/>
      <c r="O98" s="251"/>
      <c r="P98" s="289"/>
    </row>
    <row r="99" spans="1:16" ht="262.5" x14ac:dyDescent="0.3">
      <c r="A99" s="90" t="s">
        <v>424</v>
      </c>
      <c r="B99" s="97" t="s">
        <v>313</v>
      </c>
      <c r="C99" s="58" t="s">
        <v>112</v>
      </c>
      <c r="D99" s="73">
        <v>6</v>
      </c>
      <c r="E99" s="152"/>
      <c r="F99" s="242"/>
      <c r="G99" s="245"/>
      <c r="H99" s="248"/>
      <c r="I99" s="251"/>
      <c r="J99" s="251"/>
      <c r="K99" s="251"/>
      <c r="L99" s="251"/>
      <c r="M99" s="251"/>
      <c r="N99" s="251"/>
      <c r="O99" s="251"/>
      <c r="P99" s="289"/>
    </row>
    <row r="100" spans="1:16" ht="337.5" x14ac:dyDescent="0.3">
      <c r="A100" s="90" t="s">
        <v>425</v>
      </c>
      <c r="B100" s="97" t="s">
        <v>314</v>
      </c>
      <c r="C100" s="58" t="s">
        <v>112</v>
      </c>
      <c r="D100" s="73">
        <v>2</v>
      </c>
      <c r="E100" s="152"/>
      <c r="F100" s="242"/>
      <c r="G100" s="245"/>
      <c r="H100" s="248"/>
      <c r="I100" s="251"/>
      <c r="J100" s="251"/>
      <c r="K100" s="251"/>
      <c r="L100" s="251"/>
      <c r="M100" s="251"/>
      <c r="N100" s="251"/>
      <c r="O100" s="251"/>
      <c r="P100" s="289"/>
    </row>
    <row r="101" spans="1:16" ht="112.5" x14ac:dyDescent="0.3">
      <c r="A101" s="90" t="s">
        <v>426</v>
      </c>
      <c r="B101" s="97" t="s">
        <v>315</v>
      </c>
      <c r="C101" s="58" t="s">
        <v>112</v>
      </c>
      <c r="D101" s="73">
        <v>7</v>
      </c>
      <c r="E101" s="152"/>
      <c r="F101" s="242"/>
      <c r="G101" s="245"/>
      <c r="H101" s="248"/>
      <c r="I101" s="251"/>
      <c r="J101" s="251"/>
      <c r="K101" s="251"/>
      <c r="L101" s="251"/>
      <c r="M101" s="251"/>
      <c r="N101" s="251"/>
      <c r="O101" s="251"/>
      <c r="P101" s="289"/>
    </row>
    <row r="102" spans="1:16" ht="112.5" x14ac:dyDescent="0.3">
      <c r="A102" s="90" t="s">
        <v>427</v>
      </c>
      <c r="B102" s="97" t="s">
        <v>316</v>
      </c>
      <c r="C102" s="58" t="s">
        <v>112</v>
      </c>
      <c r="D102" s="73">
        <v>5</v>
      </c>
      <c r="E102" s="152"/>
      <c r="F102" s="242"/>
      <c r="G102" s="245"/>
      <c r="H102" s="248"/>
      <c r="I102" s="251"/>
      <c r="J102" s="251"/>
      <c r="K102" s="251"/>
      <c r="L102" s="251"/>
      <c r="M102" s="251"/>
      <c r="N102" s="251"/>
      <c r="O102" s="251"/>
      <c r="P102" s="289"/>
    </row>
    <row r="103" spans="1:16" ht="281.25" x14ac:dyDescent="0.3">
      <c r="A103" s="90" t="s">
        <v>428</v>
      </c>
      <c r="B103" s="97" t="s">
        <v>317</v>
      </c>
      <c r="C103" s="58" t="s">
        <v>112</v>
      </c>
      <c r="D103" s="73">
        <v>3</v>
      </c>
      <c r="E103" s="152"/>
      <c r="F103" s="242"/>
      <c r="G103" s="245"/>
      <c r="H103" s="248"/>
      <c r="I103" s="251"/>
      <c r="J103" s="251"/>
      <c r="K103" s="251"/>
      <c r="L103" s="251"/>
      <c r="M103" s="251"/>
      <c r="N103" s="251"/>
      <c r="O103" s="251"/>
      <c r="P103" s="289"/>
    </row>
    <row r="104" spans="1:16" ht="168.75" x14ac:dyDescent="0.3">
      <c r="A104" s="90" t="s">
        <v>429</v>
      </c>
      <c r="B104" s="97" t="s">
        <v>318</v>
      </c>
      <c r="C104" s="58" t="s">
        <v>112</v>
      </c>
      <c r="D104" s="73">
        <v>165</v>
      </c>
      <c r="E104" s="152"/>
      <c r="F104" s="242"/>
      <c r="G104" s="245"/>
      <c r="H104" s="248"/>
      <c r="I104" s="251"/>
      <c r="J104" s="251"/>
      <c r="K104" s="251"/>
      <c r="L104" s="251"/>
      <c r="M104" s="251"/>
      <c r="N104" s="251"/>
      <c r="O104" s="251"/>
      <c r="P104" s="289"/>
    </row>
    <row r="105" spans="1:16" ht="112.5" x14ac:dyDescent="0.3">
      <c r="A105" s="90" t="s">
        <v>430</v>
      </c>
      <c r="B105" s="97" t="s">
        <v>319</v>
      </c>
      <c r="C105" s="58" t="s">
        <v>112</v>
      </c>
      <c r="D105" s="73">
        <v>1</v>
      </c>
      <c r="E105" s="152"/>
      <c r="F105" s="242"/>
      <c r="G105" s="245"/>
      <c r="H105" s="248"/>
      <c r="I105" s="251"/>
      <c r="J105" s="251"/>
      <c r="K105" s="251"/>
      <c r="L105" s="251"/>
      <c r="M105" s="251"/>
      <c r="N105" s="251"/>
      <c r="O105" s="251"/>
      <c r="P105" s="289"/>
    </row>
    <row r="106" spans="1:16" ht="56.25" x14ac:dyDescent="0.3">
      <c r="A106" s="90" t="s">
        <v>431</v>
      </c>
      <c r="B106" s="97" t="s">
        <v>320</v>
      </c>
      <c r="C106" s="58" t="s">
        <v>112</v>
      </c>
      <c r="D106" s="73">
        <v>2</v>
      </c>
      <c r="E106" s="152"/>
      <c r="F106" s="242"/>
      <c r="G106" s="245"/>
      <c r="H106" s="248"/>
      <c r="I106" s="251"/>
      <c r="J106" s="251"/>
      <c r="K106" s="251"/>
      <c r="L106" s="251"/>
      <c r="M106" s="251"/>
      <c r="N106" s="251"/>
      <c r="O106" s="251"/>
      <c r="P106" s="289"/>
    </row>
    <row r="107" spans="1:16" ht="37.5" x14ac:dyDescent="0.3">
      <c r="A107" s="90" t="s">
        <v>432</v>
      </c>
      <c r="B107" s="97" t="s">
        <v>321</v>
      </c>
      <c r="C107" s="58" t="s">
        <v>112</v>
      </c>
      <c r="D107" s="73">
        <v>2</v>
      </c>
      <c r="E107" s="152"/>
      <c r="F107" s="242"/>
      <c r="G107" s="245"/>
      <c r="H107" s="248"/>
      <c r="I107" s="251"/>
      <c r="J107" s="251"/>
      <c r="K107" s="251"/>
      <c r="L107" s="251"/>
      <c r="M107" s="251"/>
      <c r="N107" s="251"/>
      <c r="O107" s="251"/>
      <c r="P107" s="289"/>
    </row>
    <row r="108" spans="1:16" ht="37.5" x14ac:dyDescent="0.3">
      <c r="A108" s="90" t="s">
        <v>433</v>
      </c>
      <c r="B108" s="97" t="s">
        <v>322</v>
      </c>
      <c r="C108" s="58" t="s">
        <v>112</v>
      </c>
      <c r="D108" s="73">
        <v>2</v>
      </c>
      <c r="E108" s="152"/>
      <c r="F108" s="242"/>
      <c r="G108" s="245"/>
      <c r="H108" s="248"/>
      <c r="I108" s="251"/>
      <c r="J108" s="251"/>
      <c r="K108" s="251"/>
      <c r="L108" s="251"/>
      <c r="M108" s="251"/>
      <c r="N108" s="251"/>
      <c r="O108" s="251"/>
      <c r="P108" s="289"/>
    </row>
    <row r="109" spans="1:16" x14ac:dyDescent="0.3">
      <c r="A109" s="90" t="s">
        <v>434</v>
      </c>
      <c r="B109" s="97" t="s">
        <v>323</v>
      </c>
      <c r="C109" s="58" t="s">
        <v>112</v>
      </c>
      <c r="D109" s="73">
        <v>2</v>
      </c>
      <c r="E109" s="152"/>
      <c r="F109" s="242"/>
      <c r="G109" s="245"/>
      <c r="H109" s="248"/>
      <c r="I109" s="251"/>
      <c r="J109" s="251"/>
      <c r="K109" s="251"/>
      <c r="L109" s="251"/>
      <c r="M109" s="251"/>
      <c r="N109" s="251"/>
      <c r="O109" s="251"/>
      <c r="P109" s="289"/>
    </row>
    <row r="110" spans="1:16" x14ac:dyDescent="0.3">
      <c r="A110" s="90" t="s">
        <v>435</v>
      </c>
      <c r="B110" s="97" t="s">
        <v>324</v>
      </c>
      <c r="C110" s="58" t="s">
        <v>112</v>
      </c>
      <c r="D110" s="73">
        <v>8</v>
      </c>
      <c r="E110" s="152"/>
      <c r="F110" s="242"/>
      <c r="G110" s="245"/>
      <c r="H110" s="248"/>
      <c r="I110" s="251"/>
      <c r="J110" s="251"/>
      <c r="K110" s="251"/>
      <c r="L110" s="251"/>
      <c r="M110" s="251"/>
      <c r="N110" s="251"/>
      <c r="O110" s="251"/>
      <c r="P110" s="289"/>
    </row>
    <row r="111" spans="1:16" x14ac:dyDescent="0.3">
      <c r="A111" s="90" t="s">
        <v>436</v>
      </c>
      <c r="B111" s="97" t="s">
        <v>325</v>
      </c>
      <c r="C111" s="58" t="s">
        <v>112</v>
      </c>
      <c r="D111" s="73">
        <v>3</v>
      </c>
      <c r="E111" s="152"/>
      <c r="F111" s="242"/>
      <c r="G111" s="245"/>
      <c r="H111" s="248"/>
      <c r="I111" s="251"/>
      <c r="J111" s="251"/>
      <c r="K111" s="251"/>
      <c r="L111" s="251"/>
      <c r="M111" s="251"/>
      <c r="N111" s="251"/>
      <c r="O111" s="251"/>
      <c r="P111" s="289"/>
    </row>
    <row r="112" spans="1:16" ht="37.5" x14ac:dyDescent="0.3">
      <c r="A112" s="90" t="s">
        <v>437</v>
      </c>
      <c r="B112" s="97" t="s">
        <v>326</v>
      </c>
      <c r="C112" s="58" t="s">
        <v>112</v>
      </c>
      <c r="D112" s="73">
        <v>6</v>
      </c>
      <c r="E112" s="152"/>
      <c r="F112" s="242"/>
      <c r="G112" s="245"/>
      <c r="H112" s="248"/>
      <c r="I112" s="251"/>
      <c r="J112" s="251"/>
      <c r="K112" s="251"/>
      <c r="L112" s="251"/>
      <c r="M112" s="251"/>
      <c r="N112" s="251"/>
      <c r="O112" s="251"/>
      <c r="P112" s="289"/>
    </row>
    <row r="113" spans="1:16" ht="37.5" x14ac:dyDescent="0.3">
      <c r="A113" s="90" t="s">
        <v>438</v>
      </c>
      <c r="B113" s="97" t="s">
        <v>327</v>
      </c>
      <c r="C113" s="58" t="s">
        <v>112</v>
      </c>
      <c r="D113" s="73">
        <v>12</v>
      </c>
      <c r="E113" s="152"/>
      <c r="F113" s="242"/>
      <c r="G113" s="245"/>
      <c r="H113" s="248"/>
      <c r="I113" s="251"/>
      <c r="J113" s="251"/>
      <c r="K113" s="251"/>
      <c r="L113" s="251"/>
      <c r="M113" s="251"/>
      <c r="N113" s="251"/>
      <c r="O113" s="251"/>
      <c r="P113" s="289"/>
    </row>
    <row r="114" spans="1:16" x14ac:dyDescent="0.3">
      <c r="A114" s="90" t="s">
        <v>439</v>
      </c>
      <c r="B114" s="97" t="s">
        <v>328</v>
      </c>
      <c r="C114" s="58" t="s">
        <v>112</v>
      </c>
      <c r="D114" s="73">
        <v>4</v>
      </c>
      <c r="E114" s="152"/>
      <c r="F114" s="242"/>
      <c r="G114" s="245"/>
      <c r="H114" s="248"/>
      <c r="I114" s="251"/>
      <c r="J114" s="251"/>
      <c r="K114" s="251"/>
      <c r="L114" s="251"/>
      <c r="M114" s="251"/>
      <c r="N114" s="251"/>
      <c r="O114" s="251"/>
      <c r="P114" s="289"/>
    </row>
    <row r="115" spans="1:16" ht="37.5" x14ac:dyDescent="0.3">
      <c r="A115" s="90" t="s">
        <v>440</v>
      </c>
      <c r="B115" s="97" t="s">
        <v>329</v>
      </c>
      <c r="C115" s="58" t="s">
        <v>112</v>
      </c>
      <c r="D115" s="73">
        <v>4</v>
      </c>
      <c r="E115" s="152"/>
      <c r="F115" s="242"/>
      <c r="G115" s="245"/>
      <c r="H115" s="248"/>
      <c r="I115" s="251"/>
      <c r="J115" s="251"/>
      <c r="K115" s="251"/>
      <c r="L115" s="251"/>
      <c r="M115" s="251"/>
      <c r="N115" s="251"/>
      <c r="O115" s="251"/>
      <c r="P115" s="289"/>
    </row>
    <row r="116" spans="1:16" ht="37.5" x14ac:dyDescent="0.3">
      <c r="A116" s="90" t="s">
        <v>441</v>
      </c>
      <c r="B116" s="97" t="s">
        <v>330</v>
      </c>
      <c r="C116" s="58" t="s">
        <v>112</v>
      </c>
      <c r="D116" s="73">
        <v>2</v>
      </c>
      <c r="E116" s="152"/>
      <c r="F116" s="242"/>
      <c r="G116" s="245"/>
      <c r="H116" s="248"/>
      <c r="I116" s="251"/>
      <c r="J116" s="251"/>
      <c r="K116" s="251"/>
      <c r="L116" s="251"/>
      <c r="M116" s="251"/>
      <c r="N116" s="251"/>
      <c r="O116" s="251"/>
      <c r="P116" s="289"/>
    </row>
    <row r="117" spans="1:16" x14ac:dyDescent="0.3">
      <c r="A117" s="90" t="s">
        <v>442</v>
      </c>
      <c r="B117" s="97" t="s">
        <v>331</v>
      </c>
      <c r="C117" s="58" t="s">
        <v>112</v>
      </c>
      <c r="D117" s="73">
        <v>2</v>
      </c>
      <c r="E117" s="152"/>
      <c r="F117" s="242"/>
      <c r="G117" s="245"/>
      <c r="H117" s="248"/>
      <c r="I117" s="251"/>
      <c r="J117" s="251"/>
      <c r="K117" s="251"/>
      <c r="L117" s="251"/>
      <c r="M117" s="251"/>
      <c r="N117" s="251"/>
      <c r="O117" s="251"/>
      <c r="P117" s="289"/>
    </row>
    <row r="118" spans="1:16" x14ac:dyDescent="0.3">
      <c r="A118" s="90" t="s">
        <v>443</v>
      </c>
      <c r="B118" s="97" t="s">
        <v>332</v>
      </c>
      <c r="C118" s="58" t="s">
        <v>302</v>
      </c>
      <c r="D118" s="73">
        <v>5</v>
      </c>
      <c r="E118" s="152"/>
      <c r="F118" s="242"/>
      <c r="G118" s="245"/>
      <c r="H118" s="248"/>
      <c r="I118" s="251"/>
      <c r="J118" s="251"/>
      <c r="K118" s="251"/>
      <c r="L118" s="251"/>
      <c r="M118" s="251"/>
      <c r="N118" s="251"/>
      <c r="O118" s="251"/>
      <c r="P118" s="289"/>
    </row>
    <row r="119" spans="1:16" x14ac:dyDescent="0.3">
      <c r="A119" s="90" t="s">
        <v>444</v>
      </c>
      <c r="B119" s="97" t="s">
        <v>333</v>
      </c>
      <c r="C119" s="58" t="s">
        <v>112</v>
      </c>
      <c r="D119" s="73">
        <v>1</v>
      </c>
      <c r="E119" s="152"/>
      <c r="F119" s="242"/>
      <c r="G119" s="245"/>
      <c r="H119" s="248"/>
      <c r="I119" s="251"/>
      <c r="J119" s="251"/>
      <c r="K119" s="251"/>
      <c r="L119" s="251"/>
      <c r="M119" s="251"/>
      <c r="N119" s="251"/>
      <c r="O119" s="251"/>
      <c r="P119" s="289"/>
    </row>
    <row r="120" spans="1:16" ht="37.5" x14ac:dyDescent="0.3">
      <c r="A120" s="90" t="s">
        <v>445</v>
      </c>
      <c r="B120" s="97" t="s">
        <v>334</v>
      </c>
      <c r="C120" s="58" t="s">
        <v>112</v>
      </c>
      <c r="D120" s="73">
        <v>59</v>
      </c>
      <c r="E120" s="152"/>
      <c r="F120" s="242"/>
      <c r="G120" s="245"/>
      <c r="H120" s="248"/>
      <c r="I120" s="251"/>
      <c r="J120" s="251"/>
      <c r="K120" s="251"/>
      <c r="L120" s="251"/>
      <c r="M120" s="251"/>
      <c r="N120" s="251"/>
      <c r="O120" s="251"/>
      <c r="P120" s="289"/>
    </row>
    <row r="121" spans="1:16" ht="37.5" x14ac:dyDescent="0.3">
      <c r="A121" s="90" t="s">
        <v>446</v>
      </c>
      <c r="B121" s="97" t="s">
        <v>335</v>
      </c>
      <c r="C121" s="58" t="s">
        <v>302</v>
      </c>
      <c r="D121" s="73">
        <v>60</v>
      </c>
      <c r="E121" s="152"/>
      <c r="F121" s="242"/>
      <c r="G121" s="245"/>
      <c r="H121" s="248"/>
      <c r="I121" s="251"/>
      <c r="J121" s="251"/>
      <c r="K121" s="251"/>
      <c r="L121" s="251"/>
      <c r="M121" s="251"/>
      <c r="N121" s="251"/>
      <c r="O121" s="251"/>
      <c r="P121" s="289"/>
    </row>
    <row r="122" spans="1:16" x14ac:dyDescent="0.3">
      <c r="A122" s="90" t="s">
        <v>447</v>
      </c>
      <c r="B122" s="97" t="s">
        <v>336</v>
      </c>
      <c r="C122" s="58" t="s">
        <v>112</v>
      </c>
      <c r="D122" s="73">
        <v>33</v>
      </c>
      <c r="E122" s="152"/>
      <c r="F122" s="242"/>
      <c r="G122" s="245"/>
      <c r="H122" s="248"/>
      <c r="I122" s="251"/>
      <c r="J122" s="251"/>
      <c r="K122" s="251"/>
      <c r="L122" s="251"/>
      <c r="M122" s="251"/>
      <c r="N122" s="251"/>
      <c r="O122" s="251"/>
      <c r="P122" s="289"/>
    </row>
    <row r="123" spans="1:16" ht="37.5" x14ac:dyDescent="0.3">
      <c r="A123" s="90" t="s">
        <v>448</v>
      </c>
      <c r="B123" s="97" t="s">
        <v>337</v>
      </c>
      <c r="C123" s="58" t="s">
        <v>112</v>
      </c>
      <c r="D123" s="73">
        <v>1137</v>
      </c>
      <c r="E123" s="152"/>
      <c r="F123" s="242"/>
      <c r="G123" s="245"/>
      <c r="H123" s="248"/>
      <c r="I123" s="251"/>
      <c r="J123" s="251"/>
      <c r="K123" s="251"/>
      <c r="L123" s="251"/>
      <c r="M123" s="251"/>
      <c r="N123" s="251"/>
      <c r="O123" s="251"/>
      <c r="P123" s="289"/>
    </row>
    <row r="124" spans="1:16" x14ac:dyDescent="0.3">
      <c r="A124" s="90" t="s">
        <v>449</v>
      </c>
      <c r="B124" s="97" t="s">
        <v>338</v>
      </c>
      <c r="C124" s="58" t="s">
        <v>112</v>
      </c>
      <c r="D124" s="73">
        <v>95</v>
      </c>
      <c r="E124" s="152"/>
      <c r="F124" s="242"/>
      <c r="G124" s="245"/>
      <c r="H124" s="248"/>
      <c r="I124" s="251"/>
      <c r="J124" s="251"/>
      <c r="K124" s="251"/>
      <c r="L124" s="251"/>
      <c r="M124" s="251"/>
      <c r="N124" s="251"/>
      <c r="O124" s="251"/>
      <c r="P124" s="289"/>
    </row>
    <row r="125" spans="1:16" ht="19.5" thickBot="1" x14ac:dyDescent="0.35">
      <c r="A125" s="124" t="s">
        <v>450</v>
      </c>
      <c r="B125" s="100" t="s">
        <v>339</v>
      </c>
      <c r="C125" s="126" t="s">
        <v>112</v>
      </c>
      <c r="D125" s="127">
        <v>20</v>
      </c>
      <c r="E125" s="175"/>
      <c r="F125" s="254"/>
      <c r="G125" s="256"/>
      <c r="H125" s="258"/>
      <c r="I125" s="260"/>
      <c r="J125" s="260"/>
      <c r="K125" s="260"/>
      <c r="L125" s="260"/>
      <c r="M125" s="260"/>
      <c r="N125" s="260"/>
      <c r="O125" s="260"/>
      <c r="P125" s="292"/>
    </row>
    <row r="126" spans="1:16" s="1" customFormat="1" ht="132" thickBot="1" x14ac:dyDescent="0.35">
      <c r="A126" s="98" t="s">
        <v>451</v>
      </c>
      <c r="B126" s="146" t="s">
        <v>300</v>
      </c>
      <c r="C126" s="181" t="s">
        <v>498</v>
      </c>
      <c r="D126" s="182" t="s">
        <v>499</v>
      </c>
      <c r="E126" s="132" t="s">
        <v>500</v>
      </c>
      <c r="F126" s="54">
        <f>H126+J126+L126+N126</f>
        <v>615787</v>
      </c>
      <c r="G126" s="55">
        <f>I126+K126+M126+O126+P126</f>
        <v>292388.98606999998</v>
      </c>
      <c r="H126" s="183">
        <v>615787</v>
      </c>
      <c r="I126" s="92">
        <v>292388.98606999998</v>
      </c>
      <c r="J126" s="92"/>
      <c r="K126" s="92"/>
      <c r="L126" s="92"/>
      <c r="M126" s="92"/>
      <c r="N126" s="92"/>
      <c r="O126" s="92"/>
      <c r="P126" s="184"/>
    </row>
    <row r="127" spans="1:16" s="1" customFormat="1" ht="37.5" x14ac:dyDescent="0.3">
      <c r="A127" s="89" t="s">
        <v>452</v>
      </c>
      <c r="B127" s="87" t="s">
        <v>340</v>
      </c>
      <c r="C127" s="67" t="s">
        <v>112</v>
      </c>
      <c r="D127" s="119">
        <v>289</v>
      </c>
      <c r="E127" s="185"/>
      <c r="F127" s="112">
        <f>H127+J127+L127+N127</f>
        <v>203299.53606000004</v>
      </c>
      <c r="G127" s="102">
        <f>I127+K127+M127+O127+P127</f>
        <v>0</v>
      </c>
      <c r="H127" s="186">
        <f>SUM(H128:H135)</f>
        <v>203299.53606000004</v>
      </c>
      <c r="I127" s="116"/>
      <c r="J127" s="103"/>
      <c r="K127" s="103"/>
      <c r="L127" s="104"/>
      <c r="M127" s="104"/>
      <c r="N127" s="104"/>
      <c r="O127" s="104"/>
      <c r="P127" s="111"/>
    </row>
    <row r="128" spans="1:16" s="1" customFormat="1" x14ac:dyDescent="0.3">
      <c r="A128" s="90" t="s">
        <v>453</v>
      </c>
      <c r="B128" s="97" t="s">
        <v>341</v>
      </c>
      <c r="C128" s="151" t="s">
        <v>112</v>
      </c>
      <c r="D128" s="74">
        <v>192</v>
      </c>
      <c r="E128" s="153"/>
      <c r="F128" s="113">
        <f t="shared" ref="F128:F135" si="5">H128+J128+L128+N128</f>
        <v>99489.600000000006</v>
      </c>
      <c r="G128" s="105">
        <f t="shared" ref="G128:G135" si="6">I128+K128+M128+O128+P128</f>
        <v>0</v>
      </c>
      <c r="H128" s="155">
        <v>99489.600000000006</v>
      </c>
      <c r="I128" s="117"/>
      <c r="J128" s="106"/>
      <c r="K128" s="106"/>
      <c r="L128" s="107"/>
      <c r="M128" s="107"/>
      <c r="N128" s="107"/>
      <c r="O128" s="107"/>
      <c r="P128" s="66"/>
    </row>
    <row r="129" spans="1:16" s="1" customFormat="1" x14ac:dyDescent="0.3">
      <c r="A129" s="90" t="s">
        <v>454</v>
      </c>
      <c r="B129" s="97" t="s">
        <v>342</v>
      </c>
      <c r="C129" s="151" t="s">
        <v>112</v>
      </c>
      <c r="D129" s="74">
        <v>26</v>
      </c>
      <c r="E129" s="153"/>
      <c r="F129" s="113">
        <f t="shared" si="5"/>
        <v>1647.53342</v>
      </c>
      <c r="G129" s="105">
        <f t="shared" si="6"/>
        <v>0</v>
      </c>
      <c r="H129" s="155">
        <v>1647.53342</v>
      </c>
      <c r="I129" s="117"/>
      <c r="J129" s="106"/>
      <c r="K129" s="106"/>
      <c r="L129" s="107"/>
      <c r="M129" s="107"/>
      <c r="N129" s="107"/>
      <c r="O129" s="107"/>
      <c r="P129" s="66"/>
    </row>
    <row r="130" spans="1:16" s="1" customFormat="1" x14ac:dyDescent="0.3">
      <c r="A130" s="90" t="s">
        <v>455</v>
      </c>
      <c r="B130" s="97" t="s">
        <v>343</v>
      </c>
      <c r="C130" s="151" t="s">
        <v>112</v>
      </c>
      <c r="D130" s="74">
        <v>3</v>
      </c>
      <c r="E130" s="153"/>
      <c r="F130" s="113">
        <f t="shared" si="5"/>
        <v>21670.767</v>
      </c>
      <c r="G130" s="105">
        <f t="shared" si="6"/>
        <v>0</v>
      </c>
      <c r="H130" s="155">
        <v>21670.767</v>
      </c>
      <c r="I130" s="117"/>
      <c r="J130" s="106"/>
      <c r="K130" s="106"/>
      <c r="L130" s="107"/>
      <c r="M130" s="107"/>
      <c r="N130" s="107"/>
      <c r="O130" s="107"/>
      <c r="P130" s="66"/>
    </row>
    <row r="131" spans="1:16" s="1" customFormat="1" x14ac:dyDescent="0.3">
      <c r="A131" s="90" t="s">
        <v>456</v>
      </c>
      <c r="B131" s="97" t="s">
        <v>344</v>
      </c>
      <c r="C131" s="151" t="s">
        <v>112</v>
      </c>
      <c r="D131" s="74">
        <v>1</v>
      </c>
      <c r="E131" s="153"/>
      <c r="F131" s="113">
        <f t="shared" si="5"/>
        <v>2568.6</v>
      </c>
      <c r="G131" s="105">
        <f t="shared" si="6"/>
        <v>0</v>
      </c>
      <c r="H131" s="155">
        <v>2568.6</v>
      </c>
      <c r="I131" s="117"/>
      <c r="J131" s="106"/>
      <c r="K131" s="106"/>
      <c r="L131" s="107"/>
      <c r="M131" s="107"/>
      <c r="N131" s="107"/>
      <c r="O131" s="107"/>
      <c r="P131" s="66"/>
    </row>
    <row r="132" spans="1:16" s="1" customFormat="1" x14ac:dyDescent="0.3">
      <c r="A132" s="90" t="s">
        <v>457</v>
      </c>
      <c r="B132" s="97" t="s">
        <v>345</v>
      </c>
      <c r="C132" s="151" t="s">
        <v>112</v>
      </c>
      <c r="D132" s="74">
        <v>10</v>
      </c>
      <c r="E132" s="153"/>
      <c r="F132" s="113">
        <f t="shared" si="5"/>
        <v>63727.4107</v>
      </c>
      <c r="G132" s="105">
        <f t="shared" si="6"/>
        <v>0</v>
      </c>
      <c r="H132" s="155">
        <v>63727.4107</v>
      </c>
      <c r="I132" s="117"/>
      <c r="J132" s="106"/>
      <c r="K132" s="106"/>
      <c r="L132" s="107"/>
      <c r="M132" s="107"/>
      <c r="N132" s="107"/>
      <c r="O132" s="107"/>
      <c r="P132" s="66"/>
    </row>
    <row r="133" spans="1:16" s="1" customFormat="1" x14ac:dyDescent="0.3">
      <c r="A133" s="90" t="s">
        <v>458</v>
      </c>
      <c r="B133" s="97" t="s">
        <v>346</v>
      </c>
      <c r="C133" s="151" t="s">
        <v>112</v>
      </c>
      <c r="D133" s="74">
        <v>32</v>
      </c>
      <c r="E133" s="153"/>
      <c r="F133" s="113">
        <f t="shared" si="5"/>
        <v>4182.6000000000004</v>
      </c>
      <c r="G133" s="105">
        <f t="shared" si="6"/>
        <v>0</v>
      </c>
      <c r="H133" s="155">
        <v>4182.6000000000004</v>
      </c>
      <c r="I133" s="117"/>
      <c r="J133" s="106"/>
      <c r="K133" s="106"/>
      <c r="L133" s="107"/>
      <c r="M133" s="107"/>
      <c r="N133" s="107"/>
      <c r="O133" s="107"/>
      <c r="P133" s="66"/>
    </row>
    <row r="134" spans="1:16" s="1" customFormat="1" x14ac:dyDescent="0.3">
      <c r="A134" s="90" t="s">
        <v>459</v>
      </c>
      <c r="B134" s="97" t="s">
        <v>347</v>
      </c>
      <c r="C134" s="151" t="s">
        <v>112</v>
      </c>
      <c r="D134" s="74">
        <v>6</v>
      </c>
      <c r="E134" s="153"/>
      <c r="F134" s="113">
        <f>H134+J134+L134+N134</f>
        <v>2531.7749400000002</v>
      </c>
      <c r="G134" s="105">
        <f t="shared" si="6"/>
        <v>0</v>
      </c>
      <c r="H134" s="155">
        <v>2531.7749400000002</v>
      </c>
      <c r="I134" s="117"/>
      <c r="J134" s="106"/>
      <c r="K134" s="106"/>
      <c r="L134" s="107"/>
      <c r="M134" s="107"/>
      <c r="N134" s="107"/>
      <c r="O134" s="107"/>
      <c r="P134" s="66"/>
    </row>
    <row r="135" spans="1:16" s="1" customFormat="1" ht="19.5" thickBot="1" x14ac:dyDescent="0.35">
      <c r="A135" s="91" t="s">
        <v>460</v>
      </c>
      <c r="B135" s="88" t="s">
        <v>348</v>
      </c>
      <c r="C135" s="144" t="s">
        <v>112</v>
      </c>
      <c r="D135" s="80">
        <v>19</v>
      </c>
      <c r="E135" s="176"/>
      <c r="F135" s="114">
        <f t="shared" si="5"/>
        <v>7481.25</v>
      </c>
      <c r="G135" s="108">
        <f t="shared" si="6"/>
        <v>0</v>
      </c>
      <c r="H135" s="187">
        <v>7481.25</v>
      </c>
      <c r="I135" s="118"/>
      <c r="J135" s="109"/>
      <c r="K135" s="109"/>
      <c r="L135" s="110"/>
      <c r="M135" s="110"/>
      <c r="N135" s="110"/>
      <c r="O135" s="110"/>
      <c r="P135" s="56"/>
    </row>
    <row r="136" spans="1:16" ht="28.5" customHeight="1" thickBot="1" x14ac:dyDescent="0.35">
      <c r="A136" s="263" t="s">
        <v>373</v>
      </c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5"/>
    </row>
    <row r="137" spans="1:16" s="51" customFormat="1" ht="24.75" customHeight="1" x14ac:dyDescent="0.25">
      <c r="A137" s="162"/>
      <c r="B137" s="227" t="s">
        <v>374</v>
      </c>
      <c r="C137" s="145"/>
      <c r="D137" s="163"/>
      <c r="E137" s="164"/>
      <c r="F137" s="112">
        <f>H137+J137+L137+N137</f>
        <v>2636029.7490310874</v>
      </c>
      <c r="G137" s="102">
        <f>I137+K137+M137+O137+P137</f>
        <v>0</v>
      </c>
      <c r="H137" s="228">
        <f>H138+H144</f>
        <v>2636029.7490310874</v>
      </c>
      <c r="I137" s="229">
        <f>I138+I144</f>
        <v>0</v>
      </c>
      <c r="J137" s="229">
        <f t="shared" ref="J137:P137" si="7">J138+J144</f>
        <v>0</v>
      </c>
      <c r="K137" s="229">
        <f t="shared" si="7"/>
        <v>0</v>
      </c>
      <c r="L137" s="229">
        <f t="shared" si="7"/>
        <v>0</v>
      </c>
      <c r="M137" s="229">
        <f t="shared" si="7"/>
        <v>0</v>
      </c>
      <c r="N137" s="229">
        <f t="shared" si="7"/>
        <v>0</v>
      </c>
      <c r="O137" s="229">
        <f t="shared" si="7"/>
        <v>0</v>
      </c>
      <c r="P137" s="230">
        <f t="shared" si="7"/>
        <v>0</v>
      </c>
    </row>
    <row r="138" spans="1:16" s="232" customFormat="1" ht="35.25" customHeight="1" x14ac:dyDescent="0.25">
      <c r="A138" s="231"/>
      <c r="B138" s="193" t="s">
        <v>375</v>
      </c>
      <c r="C138" s="193"/>
      <c r="D138" s="192"/>
      <c r="E138" s="197"/>
      <c r="F138" s="200">
        <f>H138+J138+L138+N138</f>
        <v>2248936.7490310874</v>
      </c>
      <c r="G138" s="201">
        <f>I138+K138+M138+O138+P138</f>
        <v>0</v>
      </c>
      <c r="H138" s="198">
        <f>SUM(H139:H143)</f>
        <v>2248936.7490310874</v>
      </c>
      <c r="I138" s="150">
        <f t="shared" ref="I138:P138" si="8">SUM(I139:I143)</f>
        <v>0</v>
      </c>
      <c r="J138" s="150">
        <f t="shared" si="8"/>
        <v>0</v>
      </c>
      <c r="K138" s="150">
        <f t="shared" si="8"/>
        <v>0</v>
      </c>
      <c r="L138" s="150">
        <f t="shared" si="8"/>
        <v>0</v>
      </c>
      <c r="M138" s="150">
        <f t="shared" si="8"/>
        <v>0</v>
      </c>
      <c r="N138" s="150">
        <f t="shared" si="8"/>
        <v>0</v>
      </c>
      <c r="O138" s="150">
        <f t="shared" si="8"/>
        <v>0</v>
      </c>
      <c r="P138" s="188">
        <f t="shared" si="8"/>
        <v>0</v>
      </c>
    </row>
    <row r="139" spans="1:16" ht="37.5" x14ac:dyDescent="0.3">
      <c r="A139" s="90" t="s">
        <v>461</v>
      </c>
      <c r="B139" s="194" t="s">
        <v>40</v>
      </c>
      <c r="C139" s="151" t="s">
        <v>112</v>
      </c>
      <c r="D139" s="74">
        <v>16</v>
      </c>
      <c r="E139" s="152"/>
      <c r="F139" s="113">
        <f>H139+J139+L139+N139</f>
        <v>95166.896867640025</v>
      </c>
      <c r="G139" s="105">
        <f>I139+K139+M139+O139+P139</f>
        <v>0</v>
      </c>
      <c r="H139" s="155">
        <v>95166.896867640025</v>
      </c>
      <c r="I139" s="107"/>
      <c r="J139" s="107"/>
      <c r="K139" s="107"/>
      <c r="L139" s="107"/>
      <c r="M139" s="107"/>
      <c r="N139" s="107"/>
      <c r="O139" s="107"/>
      <c r="P139" s="189"/>
    </row>
    <row r="140" spans="1:16" ht="37.5" x14ac:dyDescent="0.3">
      <c r="A140" s="90" t="s">
        <v>462</v>
      </c>
      <c r="B140" s="194" t="s">
        <v>242</v>
      </c>
      <c r="C140" s="151" t="s">
        <v>112</v>
      </c>
      <c r="D140" s="74">
        <v>747</v>
      </c>
      <c r="E140" s="152"/>
      <c r="F140" s="113">
        <f t="shared" ref="F140:F147" si="9">H140+J140+L140+N140</f>
        <v>417749.55121344747</v>
      </c>
      <c r="G140" s="105">
        <f t="shared" ref="G140:G146" si="10">I140+K140+M140+O140+P140</f>
        <v>0</v>
      </c>
      <c r="H140" s="155">
        <v>417749.55121344747</v>
      </c>
      <c r="I140" s="107"/>
      <c r="J140" s="107"/>
      <c r="K140" s="107"/>
      <c r="L140" s="107"/>
      <c r="M140" s="107"/>
      <c r="N140" s="107"/>
      <c r="O140" s="107"/>
      <c r="P140" s="189"/>
    </row>
    <row r="141" spans="1:16" ht="37.5" x14ac:dyDescent="0.3">
      <c r="A141" s="90" t="s">
        <v>463</v>
      </c>
      <c r="B141" s="194" t="s">
        <v>41</v>
      </c>
      <c r="C141" s="151" t="s">
        <v>112</v>
      </c>
      <c r="D141" s="74">
        <v>15</v>
      </c>
      <c r="E141" s="152"/>
      <c r="F141" s="113">
        <f t="shared" si="9"/>
        <v>123058.992</v>
      </c>
      <c r="G141" s="105">
        <f t="shared" si="10"/>
        <v>0</v>
      </c>
      <c r="H141" s="155">
        <v>123058.992</v>
      </c>
      <c r="I141" s="107"/>
      <c r="J141" s="107"/>
      <c r="K141" s="107"/>
      <c r="L141" s="107"/>
      <c r="M141" s="107"/>
      <c r="N141" s="107"/>
      <c r="O141" s="107"/>
      <c r="P141" s="189"/>
    </row>
    <row r="142" spans="1:16" ht="37.5" x14ac:dyDescent="0.3">
      <c r="A142" s="90" t="s">
        <v>464</v>
      </c>
      <c r="B142" s="194" t="s">
        <v>42</v>
      </c>
      <c r="C142" s="151" t="s">
        <v>112</v>
      </c>
      <c r="D142" s="74">
        <v>35</v>
      </c>
      <c r="E142" s="152"/>
      <c r="F142" s="113">
        <f t="shared" si="9"/>
        <v>112961.30895000001</v>
      </c>
      <c r="G142" s="105">
        <f t="shared" si="10"/>
        <v>0</v>
      </c>
      <c r="H142" s="155">
        <v>112961.30895000001</v>
      </c>
      <c r="I142" s="107"/>
      <c r="J142" s="107"/>
      <c r="K142" s="107"/>
      <c r="L142" s="107"/>
      <c r="M142" s="107"/>
      <c r="N142" s="107"/>
      <c r="O142" s="107"/>
      <c r="P142" s="189"/>
    </row>
    <row r="143" spans="1:16" ht="37.5" x14ac:dyDescent="0.3">
      <c r="A143" s="90" t="s">
        <v>465</v>
      </c>
      <c r="B143" s="194" t="s">
        <v>376</v>
      </c>
      <c r="C143" s="151" t="s">
        <v>392</v>
      </c>
      <c r="D143" s="74">
        <v>1</v>
      </c>
      <c r="E143" s="152"/>
      <c r="F143" s="113">
        <f t="shared" si="9"/>
        <v>1500000</v>
      </c>
      <c r="G143" s="105">
        <f t="shared" si="10"/>
        <v>0</v>
      </c>
      <c r="H143" s="155">
        <v>1500000</v>
      </c>
      <c r="I143" s="107"/>
      <c r="J143" s="107"/>
      <c r="K143" s="107"/>
      <c r="L143" s="107"/>
      <c r="M143" s="107"/>
      <c r="N143" s="107"/>
      <c r="O143" s="107"/>
      <c r="P143" s="189"/>
    </row>
    <row r="144" spans="1:16" s="220" customFormat="1" ht="39.75" customHeight="1" x14ac:dyDescent="0.35">
      <c r="A144" s="219"/>
      <c r="B144" s="193" t="s">
        <v>377</v>
      </c>
      <c r="C144" s="193"/>
      <c r="D144" s="192"/>
      <c r="E144" s="197"/>
      <c r="F144" s="200">
        <f>H144+J144+L144+N144</f>
        <v>387093</v>
      </c>
      <c r="G144" s="201">
        <f>I144+K144+M144+O144+P144</f>
        <v>0</v>
      </c>
      <c r="H144" s="218">
        <f>SUM(H145:H147)</f>
        <v>387093</v>
      </c>
      <c r="I144" s="150">
        <f t="shared" ref="I144:P144" si="11">SUM(I145:I147)</f>
        <v>0</v>
      </c>
      <c r="J144" s="150">
        <f t="shared" si="11"/>
        <v>0</v>
      </c>
      <c r="K144" s="150">
        <f t="shared" si="11"/>
        <v>0</v>
      </c>
      <c r="L144" s="150">
        <f t="shared" si="11"/>
        <v>0</v>
      </c>
      <c r="M144" s="150">
        <f t="shared" si="11"/>
        <v>0</v>
      </c>
      <c r="N144" s="150">
        <f t="shared" si="11"/>
        <v>0</v>
      </c>
      <c r="O144" s="150">
        <f t="shared" si="11"/>
        <v>0</v>
      </c>
      <c r="P144" s="188">
        <f t="shared" si="11"/>
        <v>0</v>
      </c>
    </row>
    <row r="145" spans="1:16" ht="93.75" x14ac:dyDescent="0.3">
      <c r="A145" s="90" t="s">
        <v>466</v>
      </c>
      <c r="B145" s="194" t="s">
        <v>27</v>
      </c>
      <c r="C145" s="151" t="s">
        <v>112</v>
      </c>
      <c r="D145" s="74">
        <v>1</v>
      </c>
      <c r="E145" s="152"/>
      <c r="F145" s="113">
        <f>H145+J145+L145+N145</f>
        <v>53559</v>
      </c>
      <c r="G145" s="105">
        <f t="shared" si="10"/>
        <v>0</v>
      </c>
      <c r="H145" s="155">
        <v>53559</v>
      </c>
      <c r="I145" s="107"/>
      <c r="J145" s="107"/>
      <c r="K145" s="107"/>
      <c r="L145" s="107"/>
      <c r="M145" s="107"/>
      <c r="N145" s="107"/>
      <c r="O145" s="107"/>
      <c r="P145" s="189"/>
    </row>
    <row r="146" spans="1:16" ht="75" x14ac:dyDescent="0.3">
      <c r="A146" s="90" t="s">
        <v>467</v>
      </c>
      <c r="B146" s="194" t="s">
        <v>28</v>
      </c>
      <c r="C146" s="151" t="s">
        <v>112</v>
      </c>
      <c r="D146" s="74">
        <v>1</v>
      </c>
      <c r="E146" s="152"/>
      <c r="F146" s="113">
        <f t="shared" si="9"/>
        <v>52304</v>
      </c>
      <c r="G146" s="105">
        <f t="shared" si="10"/>
        <v>0</v>
      </c>
      <c r="H146" s="155">
        <v>52304</v>
      </c>
      <c r="I146" s="107"/>
      <c r="J146" s="107"/>
      <c r="K146" s="107"/>
      <c r="L146" s="107"/>
      <c r="M146" s="107"/>
      <c r="N146" s="107"/>
      <c r="O146" s="107"/>
      <c r="P146" s="189"/>
    </row>
    <row r="147" spans="1:16" ht="94.5" thickBot="1" x14ac:dyDescent="0.35">
      <c r="A147" s="91" t="s">
        <v>468</v>
      </c>
      <c r="B147" s="195" t="s">
        <v>29</v>
      </c>
      <c r="C147" s="144" t="s">
        <v>112</v>
      </c>
      <c r="D147" s="80">
        <v>1</v>
      </c>
      <c r="E147" s="174"/>
      <c r="F147" s="114">
        <f t="shared" si="9"/>
        <v>281230</v>
      </c>
      <c r="G147" s="108">
        <f>I147+K147+M147+O147+P147</f>
        <v>0</v>
      </c>
      <c r="H147" s="187">
        <v>281230</v>
      </c>
      <c r="I147" s="110"/>
      <c r="J147" s="110"/>
      <c r="K147" s="110"/>
      <c r="L147" s="110"/>
      <c r="M147" s="110"/>
      <c r="N147" s="110"/>
      <c r="O147" s="110"/>
      <c r="P147" s="191"/>
    </row>
    <row r="148" spans="1:16" s="51" customFormat="1" ht="33.75" customHeight="1" x14ac:dyDescent="0.25">
      <c r="A148" s="161"/>
      <c r="B148" s="221" t="s">
        <v>76</v>
      </c>
      <c r="C148" s="171"/>
      <c r="D148" s="128"/>
      <c r="E148" s="156"/>
      <c r="F148" s="222">
        <f>H148+J148+L148+N148</f>
        <v>2399624</v>
      </c>
      <c r="G148" s="223">
        <f>I148+K148+M148+O148+P148</f>
        <v>0</v>
      </c>
      <c r="H148" s="224">
        <f>H149+H160+H163</f>
        <v>2399624</v>
      </c>
      <c r="I148" s="225">
        <f t="shared" ref="I148:P148" si="12">I149+I160+I163</f>
        <v>0</v>
      </c>
      <c r="J148" s="225">
        <f t="shared" si="12"/>
        <v>0</v>
      </c>
      <c r="K148" s="225">
        <f t="shared" si="12"/>
        <v>0</v>
      </c>
      <c r="L148" s="225">
        <f t="shared" si="12"/>
        <v>0</v>
      </c>
      <c r="M148" s="225">
        <f t="shared" si="12"/>
        <v>0</v>
      </c>
      <c r="N148" s="225">
        <f t="shared" si="12"/>
        <v>0</v>
      </c>
      <c r="O148" s="225">
        <f t="shared" si="12"/>
        <v>0</v>
      </c>
      <c r="P148" s="226">
        <f t="shared" si="12"/>
        <v>0</v>
      </c>
    </row>
    <row r="149" spans="1:16" s="51" customFormat="1" ht="48.75" customHeight="1" x14ac:dyDescent="0.25">
      <c r="A149" s="90"/>
      <c r="B149" s="193" t="s">
        <v>378</v>
      </c>
      <c r="C149" s="193"/>
      <c r="D149" s="192"/>
      <c r="E149" s="197"/>
      <c r="F149" s="200">
        <f t="shared" ref="F149:F169" si="13">H149+J149+L149+N149</f>
        <v>1550200</v>
      </c>
      <c r="G149" s="202"/>
      <c r="H149" s="198">
        <f>SUM(H150:H159)</f>
        <v>1550200</v>
      </c>
      <c r="I149" s="150">
        <f>SUM(I150:I159)</f>
        <v>0</v>
      </c>
      <c r="J149" s="150">
        <f t="shared" ref="J149:P149" si="14">SUM(J150:J159)</f>
        <v>0</v>
      </c>
      <c r="K149" s="150">
        <f t="shared" si="14"/>
        <v>0</v>
      </c>
      <c r="L149" s="150">
        <f t="shared" si="14"/>
        <v>0</v>
      </c>
      <c r="M149" s="150">
        <f t="shared" si="14"/>
        <v>0</v>
      </c>
      <c r="N149" s="150">
        <f t="shared" si="14"/>
        <v>0</v>
      </c>
      <c r="O149" s="150">
        <f t="shared" si="14"/>
        <v>0</v>
      </c>
      <c r="P149" s="188">
        <f t="shared" si="14"/>
        <v>0</v>
      </c>
    </row>
    <row r="150" spans="1:16" ht="37.5" x14ac:dyDescent="0.3">
      <c r="A150" s="90" t="s">
        <v>469</v>
      </c>
      <c r="B150" s="194" t="s">
        <v>58</v>
      </c>
      <c r="C150" s="151" t="s">
        <v>112</v>
      </c>
      <c r="D150" s="74">
        <v>1</v>
      </c>
      <c r="E150" s="152"/>
      <c r="F150" s="113">
        <f t="shared" si="13"/>
        <v>20000</v>
      </c>
      <c r="G150" s="105">
        <f>I150+K150+M150+O150+P150</f>
        <v>0</v>
      </c>
      <c r="H150" s="155">
        <v>20000</v>
      </c>
      <c r="I150" s="107"/>
      <c r="J150" s="107"/>
      <c r="K150" s="107"/>
      <c r="L150" s="107"/>
      <c r="M150" s="107"/>
      <c r="N150" s="107"/>
      <c r="O150" s="107"/>
      <c r="P150" s="189"/>
    </row>
    <row r="151" spans="1:16" ht="37.5" x14ac:dyDescent="0.3">
      <c r="A151" s="90" t="s">
        <v>470</v>
      </c>
      <c r="B151" s="194" t="s">
        <v>75</v>
      </c>
      <c r="C151" s="151"/>
      <c r="D151" s="74"/>
      <c r="E151" s="152"/>
      <c r="F151" s="242">
        <f t="shared" si="13"/>
        <v>770000</v>
      </c>
      <c r="G151" s="245"/>
      <c r="H151" s="248">
        <v>770000</v>
      </c>
      <c r="I151" s="261"/>
      <c r="J151" s="261"/>
      <c r="K151" s="261"/>
      <c r="L151" s="261"/>
      <c r="M151" s="261"/>
      <c r="N151" s="261"/>
      <c r="O151" s="261"/>
      <c r="P151" s="262"/>
    </row>
    <row r="152" spans="1:16" x14ac:dyDescent="0.3">
      <c r="A152" s="90" t="s">
        <v>471</v>
      </c>
      <c r="B152" s="99" t="s">
        <v>379</v>
      </c>
      <c r="C152" s="151" t="s">
        <v>112</v>
      </c>
      <c r="D152" s="74">
        <v>2</v>
      </c>
      <c r="E152" s="152"/>
      <c r="F152" s="242"/>
      <c r="G152" s="245"/>
      <c r="H152" s="248"/>
      <c r="I152" s="261"/>
      <c r="J152" s="261"/>
      <c r="K152" s="261"/>
      <c r="L152" s="261"/>
      <c r="M152" s="261"/>
      <c r="N152" s="261"/>
      <c r="O152" s="261"/>
      <c r="P152" s="262"/>
    </row>
    <row r="153" spans="1:16" ht="93.75" x14ac:dyDescent="0.3">
      <c r="A153" s="90" t="s">
        <v>472</v>
      </c>
      <c r="B153" s="194" t="s">
        <v>380</v>
      </c>
      <c r="C153" s="151"/>
      <c r="D153" s="74"/>
      <c r="E153" s="152"/>
      <c r="F153" s="242">
        <f>H153+J153+L153+N153</f>
        <v>519200</v>
      </c>
      <c r="G153" s="262"/>
      <c r="H153" s="248">
        <v>519200</v>
      </c>
      <c r="I153" s="261"/>
      <c r="J153" s="261"/>
      <c r="K153" s="261"/>
      <c r="L153" s="261"/>
      <c r="M153" s="261"/>
      <c r="N153" s="261"/>
      <c r="O153" s="261"/>
      <c r="P153" s="262"/>
    </row>
    <row r="154" spans="1:16" ht="56.25" x14ac:dyDescent="0.3">
      <c r="A154" s="90" t="s">
        <v>473</v>
      </c>
      <c r="B154" s="99" t="s">
        <v>381</v>
      </c>
      <c r="C154" s="151" t="s">
        <v>392</v>
      </c>
      <c r="D154" s="74">
        <v>17</v>
      </c>
      <c r="E154" s="152"/>
      <c r="F154" s="242"/>
      <c r="G154" s="262"/>
      <c r="H154" s="248"/>
      <c r="I154" s="261"/>
      <c r="J154" s="261"/>
      <c r="K154" s="261"/>
      <c r="L154" s="261"/>
      <c r="M154" s="261"/>
      <c r="N154" s="261"/>
      <c r="O154" s="261"/>
      <c r="P154" s="262"/>
    </row>
    <row r="155" spans="1:16" ht="37.5" x14ac:dyDescent="0.3">
      <c r="A155" s="90" t="s">
        <v>474</v>
      </c>
      <c r="B155" s="194" t="s">
        <v>382</v>
      </c>
      <c r="C155" s="151" t="s">
        <v>112</v>
      </c>
      <c r="D155" s="74">
        <v>108</v>
      </c>
      <c r="E155" s="152"/>
      <c r="F155" s="113">
        <f t="shared" si="13"/>
        <v>39000</v>
      </c>
      <c r="G155" s="203"/>
      <c r="H155" s="199">
        <v>39000</v>
      </c>
      <c r="I155" s="107"/>
      <c r="J155" s="107"/>
      <c r="K155" s="107"/>
      <c r="L155" s="107"/>
      <c r="M155" s="107"/>
      <c r="N155" s="107"/>
      <c r="O155" s="107"/>
      <c r="P155" s="189"/>
    </row>
    <row r="156" spans="1:16" ht="37.5" x14ac:dyDescent="0.3">
      <c r="A156" s="90" t="s">
        <v>475</v>
      </c>
      <c r="B156" s="194" t="s">
        <v>383</v>
      </c>
      <c r="C156" s="151" t="s">
        <v>112</v>
      </c>
      <c r="D156" s="74">
        <v>114</v>
      </c>
      <c r="E156" s="152"/>
      <c r="F156" s="113">
        <f t="shared" si="13"/>
        <v>58000</v>
      </c>
      <c r="G156" s="203"/>
      <c r="H156" s="199">
        <v>58000</v>
      </c>
      <c r="I156" s="107"/>
      <c r="J156" s="107"/>
      <c r="K156" s="107"/>
      <c r="L156" s="107"/>
      <c r="M156" s="107"/>
      <c r="N156" s="107"/>
      <c r="O156" s="107"/>
      <c r="P156" s="189"/>
    </row>
    <row r="157" spans="1:16" ht="37.5" x14ac:dyDescent="0.3">
      <c r="A157" s="90" t="s">
        <v>476</v>
      </c>
      <c r="B157" s="194" t="s">
        <v>384</v>
      </c>
      <c r="C157" s="151" t="s">
        <v>112</v>
      </c>
      <c r="D157" s="74">
        <v>114</v>
      </c>
      <c r="E157" s="152"/>
      <c r="F157" s="113">
        <f t="shared" si="13"/>
        <v>43000</v>
      </c>
      <c r="G157" s="203"/>
      <c r="H157" s="199">
        <v>43000</v>
      </c>
      <c r="I157" s="107"/>
      <c r="J157" s="107"/>
      <c r="K157" s="107"/>
      <c r="L157" s="107"/>
      <c r="M157" s="107"/>
      <c r="N157" s="107"/>
      <c r="O157" s="107"/>
      <c r="P157" s="189"/>
    </row>
    <row r="158" spans="1:16" ht="37.5" x14ac:dyDescent="0.3">
      <c r="A158" s="90" t="s">
        <v>477</v>
      </c>
      <c r="B158" s="194" t="s">
        <v>385</v>
      </c>
      <c r="C158" s="151" t="s">
        <v>112</v>
      </c>
      <c r="D158" s="74">
        <v>105</v>
      </c>
      <c r="E158" s="152"/>
      <c r="F158" s="113">
        <f t="shared" si="13"/>
        <v>43000</v>
      </c>
      <c r="G158" s="203"/>
      <c r="H158" s="199">
        <v>43000</v>
      </c>
      <c r="I158" s="107"/>
      <c r="J158" s="107"/>
      <c r="K158" s="107"/>
      <c r="L158" s="107"/>
      <c r="M158" s="107"/>
      <c r="N158" s="107"/>
      <c r="O158" s="107"/>
      <c r="P158" s="189"/>
    </row>
    <row r="159" spans="1:16" ht="37.5" x14ac:dyDescent="0.3">
      <c r="A159" s="90" t="s">
        <v>478</v>
      </c>
      <c r="B159" s="194" t="s">
        <v>386</v>
      </c>
      <c r="C159" s="151" t="s">
        <v>112</v>
      </c>
      <c r="D159" s="74">
        <v>108</v>
      </c>
      <c r="E159" s="152"/>
      <c r="F159" s="113">
        <f t="shared" si="13"/>
        <v>58000</v>
      </c>
      <c r="G159" s="203"/>
      <c r="H159" s="199">
        <v>58000</v>
      </c>
      <c r="I159" s="107"/>
      <c r="J159" s="107"/>
      <c r="K159" s="107"/>
      <c r="L159" s="107"/>
      <c r="M159" s="107"/>
      <c r="N159" s="107"/>
      <c r="O159" s="107"/>
      <c r="P159" s="189"/>
    </row>
    <row r="160" spans="1:16" s="51" customFormat="1" ht="44.25" customHeight="1" x14ac:dyDescent="0.25">
      <c r="A160" s="90"/>
      <c r="B160" s="193" t="s">
        <v>394</v>
      </c>
      <c r="C160" s="193"/>
      <c r="D160" s="192"/>
      <c r="E160" s="197"/>
      <c r="F160" s="200">
        <f t="shared" si="13"/>
        <v>50000</v>
      </c>
      <c r="G160" s="202"/>
      <c r="H160" s="198">
        <f>SUM(H161:H162)</f>
        <v>50000</v>
      </c>
      <c r="I160" s="150">
        <f t="shared" ref="I160:P160" si="15">SUM(I161:I162)</f>
        <v>0</v>
      </c>
      <c r="J160" s="150">
        <f t="shared" si="15"/>
        <v>0</v>
      </c>
      <c r="K160" s="150">
        <f t="shared" si="15"/>
        <v>0</v>
      </c>
      <c r="L160" s="150">
        <f t="shared" si="15"/>
        <v>0</v>
      </c>
      <c r="M160" s="150">
        <f t="shared" si="15"/>
        <v>0</v>
      </c>
      <c r="N160" s="150">
        <f t="shared" si="15"/>
        <v>0</v>
      </c>
      <c r="O160" s="150">
        <f t="shared" si="15"/>
        <v>0</v>
      </c>
      <c r="P160" s="188">
        <f t="shared" si="15"/>
        <v>0</v>
      </c>
    </row>
    <row r="161" spans="1:17" ht="56.25" x14ac:dyDescent="0.3">
      <c r="A161" s="90" t="s">
        <v>479</v>
      </c>
      <c r="B161" s="194" t="s">
        <v>85</v>
      </c>
      <c r="C161" s="151" t="s">
        <v>112</v>
      </c>
      <c r="D161" s="74">
        <v>1</v>
      </c>
      <c r="E161" s="152"/>
      <c r="F161" s="113">
        <f t="shared" si="13"/>
        <v>30000</v>
      </c>
      <c r="G161" s="203"/>
      <c r="H161" s="155">
        <v>30000</v>
      </c>
      <c r="I161" s="107"/>
      <c r="J161" s="107"/>
      <c r="K161" s="107"/>
      <c r="L161" s="107"/>
      <c r="M161" s="107"/>
      <c r="N161" s="107"/>
      <c r="O161" s="107"/>
      <c r="P161" s="189"/>
    </row>
    <row r="162" spans="1:17" ht="37.5" x14ac:dyDescent="0.3">
      <c r="A162" s="90" t="s">
        <v>480</v>
      </c>
      <c r="B162" s="194" t="s">
        <v>86</v>
      </c>
      <c r="C162" s="151" t="s">
        <v>112</v>
      </c>
      <c r="D162" s="74">
        <v>1</v>
      </c>
      <c r="E162" s="152"/>
      <c r="F162" s="113">
        <f>H162+J162+L162+N162</f>
        <v>20000</v>
      </c>
      <c r="G162" s="203"/>
      <c r="H162" s="155">
        <v>20000</v>
      </c>
      <c r="I162" s="107"/>
      <c r="J162" s="107"/>
      <c r="K162" s="107"/>
      <c r="L162" s="107"/>
      <c r="M162" s="107"/>
      <c r="N162" s="107"/>
      <c r="O162" s="107"/>
      <c r="P162" s="189"/>
    </row>
    <row r="163" spans="1:17" s="51" customFormat="1" ht="45.75" customHeight="1" x14ac:dyDescent="0.25">
      <c r="A163" s="90"/>
      <c r="B163" s="193" t="s">
        <v>387</v>
      </c>
      <c r="C163" s="193"/>
      <c r="D163" s="192"/>
      <c r="E163" s="197"/>
      <c r="F163" s="200">
        <f>H163+J163+L163+N163</f>
        <v>799424</v>
      </c>
      <c r="G163" s="202"/>
      <c r="H163" s="198">
        <f>SUM(H164:H169)</f>
        <v>799424</v>
      </c>
      <c r="I163" s="150">
        <f t="shared" ref="I163:P163" si="16">SUM(I164:I169)</f>
        <v>0</v>
      </c>
      <c r="J163" s="150">
        <f t="shared" si="16"/>
        <v>0</v>
      </c>
      <c r="K163" s="150">
        <f t="shared" si="16"/>
        <v>0</v>
      </c>
      <c r="L163" s="150">
        <f t="shared" si="16"/>
        <v>0</v>
      </c>
      <c r="M163" s="150">
        <f t="shared" si="16"/>
        <v>0</v>
      </c>
      <c r="N163" s="150">
        <f t="shared" si="16"/>
        <v>0</v>
      </c>
      <c r="O163" s="150">
        <f t="shared" si="16"/>
        <v>0</v>
      </c>
      <c r="P163" s="188">
        <f t="shared" si="16"/>
        <v>0</v>
      </c>
    </row>
    <row r="164" spans="1:17" ht="37.5" x14ac:dyDescent="0.3">
      <c r="A164" s="90" t="s">
        <v>481</v>
      </c>
      <c r="B164" s="194" t="s">
        <v>388</v>
      </c>
      <c r="C164" s="151" t="s">
        <v>112</v>
      </c>
      <c r="D164" s="74">
        <v>1</v>
      </c>
      <c r="E164" s="152"/>
      <c r="F164" s="113">
        <f t="shared" si="13"/>
        <v>20000</v>
      </c>
      <c r="G164" s="203"/>
      <c r="H164" s="155">
        <v>20000</v>
      </c>
      <c r="I164" s="107"/>
      <c r="J164" s="107"/>
      <c r="K164" s="107"/>
      <c r="L164" s="107"/>
      <c r="M164" s="107"/>
      <c r="N164" s="107"/>
      <c r="O164" s="107"/>
      <c r="P164" s="189"/>
    </row>
    <row r="165" spans="1:17" ht="37.5" x14ac:dyDescent="0.3">
      <c r="A165" s="90" t="s">
        <v>482</v>
      </c>
      <c r="B165" s="194" t="s">
        <v>100</v>
      </c>
      <c r="C165" s="151" t="s">
        <v>112</v>
      </c>
      <c r="D165" s="74">
        <v>1</v>
      </c>
      <c r="E165" s="152"/>
      <c r="F165" s="113">
        <f t="shared" si="13"/>
        <v>2000</v>
      </c>
      <c r="G165" s="203"/>
      <c r="H165" s="155">
        <v>2000</v>
      </c>
      <c r="I165" s="107"/>
      <c r="J165" s="107"/>
      <c r="K165" s="107"/>
      <c r="L165" s="107"/>
      <c r="M165" s="107"/>
      <c r="N165" s="107"/>
      <c r="O165" s="107"/>
      <c r="P165" s="189"/>
    </row>
    <row r="166" spans="1:17" ht="37.5" x14ac:dyDescent="0.3">
      <c r="A166" s="90" t="s">
        <v>483</v>
      </c>
      <c r="B166" s="194" t="s">
        <v>104</v>
      </c>
      <c r="C166" s="151" t="s">
        <v>112</v>
      </c>
      <c r="D166" s="74">
        <v>25</v>
      </c>
      <c r="E166" s="152"/>
      <c r="F166" s="113">
        <f t="shared" si="13"/>
        <v>57611</v>
      </c>
      <c r="G166" s="203"/>
      <c r="H166" s="155">
        <v>57611</v>
      </c>
      <c r="I166" s="107"/>
      <c r="J166" s="107"/>
      <c r="K166" s="107"/>
      <c r="L166" s="107"/>
      <c r="M166" s="107"/>
      <c r="N166" s="107"/>
      <c r="O166" s="107"/>
      <c r="P166" s="189"/>
    </row>
    <row r="167" spans="1:17" ht="75" x14ac:dyDescent="0.3">
      <c r="A167" s="90" t="s">
        <v>484</v>
      </c>
      <c r="B167" s="194" t="s">
        <v>389</v>
      </c>
      <c r="C167" s="151" t="s">
        <v>136</v>
      </c>
      <c r="D167" s="196" t="s">
        <v>393</v>
      </c>
      <c r="E167" s="152"/>
      <c r="F167" s="113">
        <f t="shared" si="13"/>
        <v>95281</v>
      </c>
      <c r="G167" s="203"/>
      <c r="H167" s="155">
        <v>95281</v>
      </c>
      <c r="I167" s="107"/>
      <c r="J167" s="107"/>
      <c r="K167" s="107"/>
      <c r="L167" s="107"/>
      <c r="M167" s="107"/>
      <c r="N167" s="107"/>
      <c r="O167" s="107"/>
      <c r="P167" s="189"/>
    </row>
    <row r="168" spans="1:17" ht="111" customHeight="1" x14ac:dyDescent="0.3">
      <c r="A168" s="90" t="s">
        <v>485</v>
      </c>
      <c r="B168" s="194" t="s">
        <v>390</v>
      </c>
      <c r="C168" s="151" t="s">
        <v>112</v>
      </c>
      <c r="D168" s="74">
        <v>30</v>
      </c>
      <c r="E168" s="152"/>
      <c r="F168" s="113">
        <f t="shared" si="13"/>
        <v>345100</v>
      </c>
      <c r="G168" s="203"/>
      <c r="H168" s="155">
        <v>345100</v>
      </c>
      <c r="I168" s="107"/>
      <c r="J168" s="107"/>
      <c r="K168" s="107"/>
      <c r="L168" s="107"/>
      <c r="M168" s="107"/>
      <c r="N168" s="107"/>
      <c r="O168" s="107"/>
      <c r="P168" s="189"/>
    </row>
    <row r="169" spans="1:17" ht="117" customHeight="1" thickBot="1" x14ac:dyDescent="0.35">
      <c r="A169" s="91" t="s">
        <v>486</v>
      </c>
      <c r="B169" s="195" t="s">
        <v>391</v>
      </c>
      <c r="C169" s="144" t="s">
        <v>112</v>
      </c>
      <c r="D169" s="80">
        <v>18</v>
      </c>
      <c r="E169" s="174"/>
      <c r="F169" s="114">
        <f t="shared" si="13"/>
        <v>279432</v>
      </c>
      <c r="G169" s="204"/>
      <c r="H169" s="187">
        <v>279432</v>
      </c>
      <c r="I169" s="110"/>
      <c r="J169" s="110"/>
      <c r="K169" s="110"/>
      <c r="L169" s="110"/>
      <c r="M169" s="110"/>
      <c r="N169" s="110"/>
      <c r="O169" s="110"/>
      <c r="P169" s="191"/>
    </row>
    <row r="171" spans="1:17" s="140" customFormat="1" ht="26.25" x14ac:dyDescent="0.4">
      <c r="A171" s="135"/>
      <c r="B171" s="136"/>
      <c r="C171" s="136"/>
      <c r="D171" s="136"/>
      <c r="E171" s="136"/>
      <c r="F171" s="137"/>
      <c r="G171" s="137"/>
      <c r="H171" s="134"/>
      <c r="I171" s="138"/>
      <c r="J171" s="138"/>
      <c r="K171" s="138"/>
      <c r="L171" s="138"/>
      <c r="M171" s="138"/>
      <c r="N171" s="138"/>
      <c r="O171" s="139"/>
      <c r="P171" s="135"/>
      <c r="Q171" s="135"/>
    </row>
  </sheetData>
  <mergeCells count="265">
    <mergeCell ref="F35:F38"/>
    <mergeCell ref="G35:G38"/>
    <mergeCell ref="H35:H38"/>
    <mergeCell ref="I35:I38"/>
    <mergeCell ref="J35:J38"/>
    <mergeCell ref="K35:K38"/>
    <mergeCell ref="L35:L38"/>
    <mergeCell ref="M35:M38"/>
    <mergeCell ref="N35:N38"/>
    <mergeCell ref="G20:G22"/>
    <mergeCell ref="I20:I22"/>
    <mergeCell ref="K20:K22"/>
    <mergeCell ref="N20:N22"/>
    <mergeCell ref="O20:O22"/>
    <mergeCell ref="H20:H22"/>
    <mergeCell ref="J20:J22"/>
    <mergeCell ref="M20:M22"/>
    <mergeCell ref="H23:H27"/>
    <mergeCell ref="J23:J27"/>
    <mergeCell ref="M23:M27"/>
    <mergeCell ref="N79:N80"/>
    <mergeCell ref="O79:O80"/>
    <mergeCell ref="O90:O91"/>
    <mergeCell ref="I87:I89"/>
    <mergeCell ref="K87:K89"/>
    <mergeCell ref="N87:N89"/>
    <mergeCell ref="O87:O89"/>
    <mergeCell ref="G23:G27"/>
    <mergeCell ref="I23:I27"/>
    <mergeCell ref="K23:K27"/>
    <mergeCell ref="N23:N27"/>
    <mergeCell ref="O23:O27"/>
    <mergeCell ref="G79:G80"/>
    <mergeCell ref="I79:I80"/>
    <mergeCell ref="I52:I56"/>
    <mergeCell ref="H90:H91"/>
    <mergeCell ref="J90:J91"/>
    <mergeCell ref="M90:M91"/>
    <mergeCell ref="P90:P91"/>
    <mergeCell ref="J92:J125"/>
    <mergeCell ref="K92:K125"/>
    <mergeCell ref="G92:G125"/>
    <mergeCell ref="G90:G91"/>
    <mergeCell ref="G87:G89"/>
    <mergeCell ref="N68:N77"/>
    <mergeCell ref="O68:O77"/>
    <mergeCell ref="P68:P77"/>
    <mergeCell ref="G66:G67"/>
    <mergeCell ref="I66:I67"/>
    <mergeCell ref="K66:K67"/>
    <mergeCell ref="N66:N67"/>
    <mergeCell ref="O66:O67"/>
    <mergeCell ref="M66:M67"/>
    <mergeCell ref="P66:P67"/>
    <mergeCell ref="H66:H67"/>
    <mergeCell ref="J66:J67"/>
    <mergeCell ref="D11:E12"/>
    <mergeCell ref="A10:P10"/>
    <mergeCell ref="B11:B13"/>
    <mergeCell ref="A11:A13"/>
    <mergeCell ref="C11:C13"/>
    <mergeCell ref="F11:G12"/>
    <mergeCell ref="H12:I12"/>
    <mergeCell ref="J12:K12"/>
    <mergeCell ref="L12:M12"/>
    <mergeCell ref="N12:O12"/>
    <mergeCell ref="H87:H89"/>
    <mergeCell ref="J87:J89"/>
    <mergeCell ref="M87:M89"/>
    <mergeCell ref="P87:P89"/>
    <mergeCell ref="P92:P125"/>
    <mergeCell ref="I90:I91"/>
    <mergeCell ref="K90:K91"/>
    <mergeCell ref="N90:N91"/>
    <mergeCell ref="N81:N83"/>
    <mergeCell ref="O81:O83"/>
    <mergeCell ref="L92:L125"/>
    <mergeCell ref="N84:N86"/>
    <mergeCell ref="O84:O86"/>
    <mergeCell ref="I92:I125"/>
    <mergeCell ref="I84:I86"/>
    <mergeCell ref="N92:N125"/>
    <mergeCell ref="O92:O125"/>
    <mergeCell ref="G84:G86"/>
    <mergeCell ref="G81:G83"/>
    <mergeCell ref="M92:M125"/>
    <mergeCell ref="J84:J86"/>
    <mergeCell ref="M84:M86"/>
    <mergeCell ref="P84:P86"/>
    <mergeCell ref="L79:L80"/>
    <mergeCell ref="L23:L27"/>
    <mergeCell ref="L20:L22"/>
    <mergeCell ref="P81:P83"/>
    <mergeCell ref="H79:H80"/>
    <mergeCell ref="J79:J80"/>
    <mergeCell ref="M79:M80"/>
    <mergeCell ref="P79:P80"/>
    <mergeCell ref="M47:M48"/>
    <mergeCell ref="H43:H46"/>
    <mergeCell ref="J43:J46"/>
    <mergeCell ref="M43:M46"/>
    <mergeCell ref="P43:P46"/>
    <mergeCell ref="H47:H48"/>
    <mergeCell ref="P64:P65"/>
    <mergeCell ref="M68:M77"/>
    <mergeCell ref="I64:I65"/>
    <mergeCell ref="N64:N65"/>
    <mergeCell ref="O64:O65"/>
    <mergeCell ref="I59:I63"/>
    <mergeCell ref="K59:K63"/>
    <mergeCell ref="P47:P48"/>
    <mergeCell ref="L52:L56"/>
    <mergeCell ref="L49:L51"/>
    <mergeCell ref="L47:L48"/>
    <mergeCell ref="K52:K56"/>
    <mergeCell ref="N52:N56"/>
    <mergeCell ref="O52:O56"/>
    <mergeCell ref="I49:I51"/>
    <mergeCell ref="K49:K51"/>
    <mergeCell ref="N49:N51"/>
    <mergeCell ref="O49:O51"/>
    <mergeCell ref="N47:N48"/>
    <mergeCell ref="J52:J56"/>
    <mergeCell ref="M52:M56"/>
    <mergeCell ref="P52:P56"/>
    <mergeCell ref="O47:O48"/>
    <mergeCell ref="J47:J48"/>
    <mergeCell ref="J49:J51"/>
    <mergeCell ref="M49:M51"/>
    <mergeCell ref="P49:P51"/>
    <mergeCell ref="N59:N63"/>
    <mergeCell ref="O59:O63"/>
    <mergeCell ref="I57:I58"/>
    <mergeCell ref="K57:K58"/>
    <mergeCell ref="N57:N58"/>
    <mergeCell ref="O57:O58"/>
    <mergeCell ref="H49:H51"/>
    <mergeCell ref="P23:P27"/>
    <mergeCell ref="O32:O34"/>
    <mergeCell ref="P32:P34"/>
    <mergeCell ref="O28:O31"/>
    <mergeCell ref="H57:H58"/>
    <mergeCell ref="J57:J58"/>
    <mergeCell ref="M57:M58"/>
    <mergeCell ref="P57:P58"/>
    <mergeCell ref="H59:H63"/>
    <mergeCell ref="J59:J63"/>
    <mergeCell ref="M59:M63"/>
    <mergeCell ref="P59:P63"/>
    <mergeCell ref="L59:L63"/>
    <mergeCell ref="L57:L58"/>
    <mergeCell ref="P35:P38"/>
    <mergeCell ref="G43:G46"/>
    <mergeCell ref="G39:G42"/>
    <mergeCell ref="H11:P11"/>
    <mergeCell ref="F20:F22"/>
    <mergeCell ref="F23:F27"/>
    <mergeCell ref="F39:F42"/>
    <mergeCell ref="F43:F46"/>
    <mergeCell ref="H39:H42"/>
    <mergeCell ref="J39:J42"/>
    <mergeCell ref="M39:M42"/>
    <mergeCell ref="P39:P42"/>
    <mergeCell ref="P20:P22"/>
    <mergeCell ref="O39:O42"/>
    <mergeCell ref="N39:N42"/>
    <mergeCell ref="K39:K42"/>
    <mergeCell ref="I39:I42"/>
    <mergeCell ref="I43:I46"/>
    <mergeCell ref="K43:K46"/>
    <mergeCell ref="N43:N46"/>
    <mergeCell ref="O43:O46"/>
    <mergeCell ref="L43:L46"/>
    <mergeCell ref="L39:L42"/>
    <mergeCell ref="O35:O38"/>
    <mergeCell ref="P28:P31"/>
    <mergeCell ref="F47:F48"/>
    <mergeCell ref="F49:F51"/>
    <mergeCell ref="F52:F56"/>
    <mergeCell ref="F57:F58"/>
    <mergeCell ref="F59:F63"/>
    <mergeCell ref="F66:F67"/>
    <mergeCell ref="L66:L67"/>
    <mergeCell ref="F79:F80"/>
    <mergeCell ref="F81:F83"/>
    <mergeCell ref="K64:K65"/>
    <mergeCell ref="I81:I83"/>
    <mergeCell ref="K81:K83"/>
    <mergeCell ref="G68:G77"/>
    <mergeCell ref="I68:I77"/>
    <mergeCell ref="K68:K77"/>
    <mergeCell ref="G49:G51"/>
    <mergeCell ref="I47:I48"/>
    <mergeCell ref="G47:G48"/>
    <mergeCell ref="K47:K48"/>
    <mergeCell ref="G64:G65"/>
    <mergeCell ref="G52:G56"/>
    <mergeCell ref="G59:G63"/>
    <mergeCell ref="G57:G58"/>
    <mergeCell ref="H52:H56"/>
    <mergeCell ref="F92:F125"/>
    <mergeCell ref="H92:H125"/>
    <mergeCell ref="F64:F65"/>
    <mergeCell ref="H64:H65"/>
    <mergeCell ref="J64:J65"/>
    <mergeCell ref="L64:L65"/>
    <mergeCell ref="M64:M65"/>
    <mergeCell ref="M81:M83"/>
    <mergeCell ref="F84:F86"/>
    <mergeCell ref="F87:F89"/>
    <mergeCell ref="F90:F91"/>
    <mergeCell ref="L90:L91"/>
    <mergeCell ref="L87:L89"/>
    <mergeCell ref="L84:L86"/>
    <mergeCell ref="L81:L83"/>
    <mergeCell ref="F68:F77"/>
    <mergeCell ref="H81:H83"/>
    <mergeCell ref="J81:J83"/>
    <mergeCell ref="K84:K86"/>
    <mergeCell ref="K79:K80"/>
    <mergeCell ref="H68:H77"/>
    <mergeCell ref="J68:J77"/>
    <mergeCell ref="L68:L77"/>
    <mergeCell ref="H84:H86"/>
    <mergeCell ref="L153:L154"/>
    <mergeCell ref="M153:M154"/>
    <mergeCell ref="N153:N154"/>
    <mergeCell ref="O153:O154"/>
    <mergeCell ref="P153:P154"/>
    <mergeCell ref="A136:P136"/>
    <mergeCell ref="H151:H152"/>
    <mergeCell ref="F151:F152"/>
    <mergeCell ref="G151:G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F153:F154"/>
    <mergeCell ref="G153:G154"/>
    <mergeCell ref="H153:H154"/>
    <mergeCell ref="I153:I154"/>
    <mergeCell ref="J153:J154"/>
    <mergeCell ref="K153:K15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</mergeCells>
  <pageMargins left="0.23622047244094491" right="0.23622047244094491" top="0.92" bottom="0.44" header="0.31496062992125984" footer="0.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12</vt:lpstr>
      <vt:lpstr>на сайт АЖК</vt:lpstr>
      <vt:lpstr>'на сайт АЖК'!Заголовки_для_печати</vt:lpstr>
      <vt:lpstr>'Форма 12'!Заголовки_для_печати</vt:lpstr>
      <vt:lpstr>'на сайт АЖК'!Область_печати</vt:lpstr>
      <vt:lpstr>'Форма 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 Бахтолловна</cp:lastModifiedBy>
  <cp:lastPrinted>2023-07-25T03:38:37Z</cp:lastPrinted>
  <dcterms:created xsi:type="dcterms:W3CDTF">2019-10-29T01:57:16Z</dcterms:created>
  <dcterms:modified xsi:type="dcterms:W3CDTF">2023-07-25T04:45:23Z</dcterms:modified>
</cp:coreProperties>
</file>