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0115" windowHeight="7755"/>
  </bookViews>
  <sheets>
    <sheet name="Приложение 1" sheetId="2" r:id="rId1"/>
    <sheet name="Лист1" sheetId="3" r:id="rId2"/>
  </sheets>
  <definedNames>
    <definedName name="_xlnm.Print_Titles" localSheetId="0">'Приложение 1'!$10:$12</definedName>
    <definedName name="_xlnm.Print_Area" localSheetId="1">Лист1!$A$1:$F$12</definedName>
    <definedName name="_xlnm.Print_Area" localSheetId="0">'Приложение 1'!$A$1:$M$55</definedName>
  </definedNames>
  <calcPr calcId="145621"/>
</workbook>
</file>

<file path=xl/calcChain.xml><?xml version="1.0" encoding="utf-8"?>
<calcChain xmlns="http://schemas.openxmlformats.org/spreadsheetml/2006/main">
  <c r="L30" i="2"/>
  <c r="G32"/>
  <c r="G33"/>
  <c r="G34"/>
  <c r="H17"/>
  <c r="F17" s="1"/>
  <c r="I16"/>
  <c r="I21"/>
  <c r="I27"/>
  <c r="F16"/>
  <c r="F18"/>
  <c r="F20"/>
  <c r="F21"/>
  <c r="F22"/>
  <c r="F23"/>
  <c r="F24"/>
  <c r="F25"/>
  <c r="F26"/>
  <c r="F27"/>
  <c r="F29"/>
  <c r="G17"/>
  <c r="G19"/>
  <c r="G20"/>
  <c r="G22"/>
  <c r="G23"/>
  <c r="G24"/>
  <c r="G25"/>
  <c r="G26"/>
  <c r="G27"/>
  <c r="G28"/>
  <c r="G29"/>
  <c r="I38"/>
  <c r="G38" s="1"/>
  <c r="K30"/>
  <c r="K14" s="1"/>
  <c r="I37" l="1"/>
  <c r="I30"/>
  <c r="G37"/>
  <c r="G21"/>
  <c r="I14" l="1"/>
  <c r="I39"/>
  <c r="M18"/>
  <c r="G18" s="1"/>
  <c r="M16"/>
  <c r="M30" l="1"/>
  <c r="M14" s="1"/>
  <c r="G16"/>
  <c r="G30" s="1"/>
  <c r="G39"/>
  <c r="L14"/>
  <c r="F39"/>
  <c r="F33"/>
  <c r="F34"/>
  <c r="F35"/>
  <c r="F36"/>
  <c r="J30"/>
  <c r="J14" s="1"/>
  <c r="F28"/>
  <c r="H19"/>
  <c r="F19" s="1"/>
  <c r="G14" l="1"/>
  <c r="H30"/>
  <c r="F30" s="1"/>
  <c r="F32" l="1"/>
  <c r="H37" l="1"/>
  <c r="F37" l="1"/>
  <c r="F14" s="1"/>
  <c r="H14"/>
</calcChain>
</file>

<file path=xl/sharedStrings.xml><?xml version="1.0" encoding="utf-8"?>
<sst xmlns="http://schemas.openxmlformats.org/spreadsheetml/2006/main" count="102" uniqueCount="72">
  <si>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</si>
  <si>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</si>
  <si>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</si>
  <si>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</si>
  <si>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Количество</t>
  </si>
  <si>
    <t>(вид деятельности)</t>
  </si>
  <si>
    <t>Строительство "ПС 110/10/6 кВ № 14А "Турксиб"</t>
  </si>
  <si>
    <t>Реконструкция ПС-220/110/10кВ №7 АХБК</t>
  </si>
  <si>
    <t>по г.Алматы</t>
  </si>
  <si>
    <t>Итого по г.Алматы</t>
  </si>
  <si>
    <t>Алматинская область</t>
  </si>
  <si>
    <t>Итого по Алматинской области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</si>
  <si>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</si>
  <si>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</si>
  <si>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>(наименование субъекта)</t>
  </si>
  <si>
    <t>Единица измерений</t>
  </si>
  <si>
    <t>Разработка ПСД реконструкция электрических сетей 10-6/0,4кВ по Алматинской области с заменой проводов на СИП</t>
  </si>
  <si>
    <t>ПСД</t>
  </si>
  <si>
    <t>ПНР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</si>
  <si>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</si>
  <si>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</si>
  <si>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</si>
  <si>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км</t>
  </si>
  <si>
    <t>шт</t>
  </si>
  <si>
    <t>Бюджетные средства</t>
  </si>
  <si>
    <t>Информация субъекта естественной монополии</t>
  </si>
  <si>
    <t>план</t>
  </si>
  <si>
    <t>факт</t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</si>
  <si>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</si>
  <si>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</si>
  <si>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</si>
  <si>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</si>
  <si>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</si>
  <si>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</si>
  <si>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</si>
  <si>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Информация о реализации инвестиционной программы (проекта) в разрезе источников финансирования, тыс. тенге</t>
  </si>
  <si>
    <t>Сумма инвестиционной программы (проекты), тыс. тенге</t>
  </si>
  <si>
    <t>собственные средства</t>
  </si>
  <si>
    <t>заемные средства</t>
  </si>
  <si>
    <t>о ходе исполнения субъектом инвестиционной программы за 5 мес. 2017 года</t>
  </si>
  <si>
    <t>МВА</t>
  </si>
  <si>
    <t>2х40</t>
  </si>
  <si>
    <t>Пусконаладочные работы на ПС 110/10/6 кВ № 14А "Турксиб"</t>
  </si>
  <si>
    <t>Пусконаладочные работы на Реконструкция ПС-220/110/10кВ №7 АХБК</t>
  </si>
  <si>
    <t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</t>
  </si>
  <si>
    <t xml:space="preserve">СМР по реконструкции ВЛ-0,4кВ по РЭС-1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</si>
  <si>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>СМР по реконструкции, новому строительству ВЛ-0,4 кВ по РЭС-4,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</t>
  </si>
  <si>
    <t xml:space="preserve">СМР по реконструкции, новому строительству ВЛ-0,4 кВ по РЭС-5,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</si>
  <si>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Создание (построение) системы АСКУЭ </t>
  </si>
  <si>
    <t>Перевод нагрузок с существующих ПС 35/6 на вновь построенные ПС 110/10 с переводом 6кВ на 10 кВ</t>
  </si>
  <si>
    <t>Реконструкция ВЛ-110 кВ №102А, 105А, 109А, 120АИ с заменой на композитный провод и заход-выходом ВЛ-110 кВ №120АИ на ПС-220 кВ "Бесагаш"</t>
  </si>
  <si>
    <t>Строительство двухцепной ВЛ-110кВ ПС сев.Каскелен №94-ПС Каскелен-220кВ, с отпайкой к ПС Каскелен №27</t>
  </si>
  <si>
    <t>Реконструкция ПС 220кВ №140А Западная</t>
  </si>
  <si>
    <t>2х63</t>
  </si>
  <si>
    <t>Создание (построение) системы АСКУЭ</t>
  </si>
  <si>
    <t>Капитализированные проценты</t>
  </si>
  <si>
    <t>ВСЕГО на 2017 год</t>
  </si>
  <si>
    <t>Проект инвестиционной программы на 2017 год</t>
  </si>
  <si>
    <t xml:space="preserve">факт за 5 мес.
2016 года
</t>
  </si>
  <si>
    <t>факт 
за 5 мес. 2017 года</t>
  </si>
  <si>
    <t>план 2017 год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</si>
  <si>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</si>
  <si>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Приложение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</si>
  <si>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t>Н.Жакупбеков</t>
  </si>
  <si>
    <t>Заместитель Председателя Правления по корпоративному развитию и строительству</t>
  </si>
  <si>
    <t>Ж.Такенов</t>
  </si>
  <si>
    <t>Управляющий директор по   капитальному строительству</t>
  </si>
  <si>
    <t>Ж.Серикбаев</t>
  </si>
  <si>
    <t>Начальник управления капитального строительства</t>
  </si>
  <si>
    <t>Б.Жантасов</t>
  </si>
  <si>
    <t>Начальник управления перспективного развития</t>
  </si>
  <si>
    <t>*- значение ориентировочного расчета уровня физического износа электрических сетей АО "АЖК" с 2016 года по 2020 года при проведении 
реконструкции сетей в 2016-2020гг.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</si>
</sst>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6" fillId="0" borderId="0">
      <alignment horizontal="left"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9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0" fontId="7" fillId="0" borderId="0"/>
    <xf numFmtId="166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/>
  </cellStyleXfs>
  <cellXfs count="71">
    <xf numFmtId="0" fontId="0" fillId="0" borderId="0" xfId="0"/>
    <xf numFmtId="164" fontId="9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4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/>
    <xf numFmtId="166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9" fontId="9" fillId="0" borderId="0" xfId="7" applyFont="1" applyFill="1" applyAlignment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0" fontId="1" fillId="0" borderId="1" xfId="7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21" fillId="0" borderId="0" xfId="0" applyFont="1" applyFill="1" applyAlignment="1"/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2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</cellXfs>
  <cellStyles count="15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4" xfId="6"/>
    <cellStyle name="Процентный" xfId="7" builtinId="5"/>
    <cellStyle name="Процентный 2" xfId="13"/>
    <cellStyle name="Стиль 1" xfId="10"/>
    <cellStyle name="Финансовый 2" xfId="4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8398"/>
  <sheetViews>
    <sheetView tabSelected="1" view="pageBreakPreview" zoomScale="70" zoomScaleNormal="100" zoomScaleSheetLayoutView="70" zoomScalePageLayoutView="70" workbookViewId="0">
      <selection activeCell="D18" sqref="D18"/>
    </sheetView>
  </sheetViews>
  <sheetFormatPr defaultRowHeight="15.75" outlineLevelRow="1"/>
  <cols>
    <col min="1" max="1" width="8.42578125" style="9" customWidth="1"/>
    <col min="2" max="2" width="60.85546875" style="40" customWidth="1"/>
    <col min="3" max="3" width="16.28515625" style="15" customWidth="1"/>
    <col min="4" max="5" width="15.42578125" style="15" customWidth="1"/>
    <col min="6" max="7" width="18.28515625" style="9" customWidth="1"/>
    <col min="8" max="13" width="16.5703125" style="9" customWidth="1"/>
    <col min="14" max="16384" width="9.140625" style="9"/>
  </cols>
  <sheetData>
    <row r="1" spans="1:19" ht="94.5" customHeight="1" outlineLevel="1">
      <c r="J1" s="54" t="s">
        <v>62</v>
      </c>
      <c r="K1" s="54"/>
      <c r="L1" s="55"/>
      <c r="M1" s="55"/>
    </row>
    <row r="2" spans="1:19" s="15" customFormat="1" outlineLevel="1">
      <c r="A2" s="13"/>
      <c r="B2" s="41"/>
      <c r="F2" s="13" t="s">
        <v>25</v>
      </c>
      <c r="G2" s="13"/>
      <c r="S2" s="25"/>
    </row>
    <row r="3" spans="1:19" s="15" customFormat="1" outlineLevel="1">
      <c r="A3" s="13"/>
      <c r="B3" s="41"/>
      <c r="F3" s="13" t="s">
        <v>39</v>
      </c>
      <c r="G3" s="13"/>
      <c r="S3" s="25"/>
    </row>
    <row r="4" spans="1:19" s="15" customFormat="1" outlineLevel="1">
      <c r="A4" s="13"/>
      <c r="B4" s="41"/>
      <c r="F4" s="14" t="s">
        <v>0</v>
      </c>
      <c r="G4" s="14"/>
      <c r="S4" s="25"/>
    </row>
    <row r="5" spans="1:19" s="15" customFormat="1" outlineLevel="1">
      <c r="A5" s="13"/>
      <c r="B5" s="41"/>
      <c r="F5" s="15" t="s">
        <v>14</v>
      </c>
      <c r="S5" s="25"/>
    </row>
    <row r="6" spans="1:19" s="15" customFormat="1" outlineLevel="1">
      <c r="A6" s="13"/>
      <c r="B6" s="41"/>
      <c r="F6" s="14" t="s">
        <v>1</v>
      </c>
      <c r="G6" s="14"/>
      <c r="S6" s="25"/>
    </row>
    <row r="7" spans="1:19" s="15" customFormat="1" outlineLevel="1">
      <c r="A7" s="13"/>
      <c r="B7" s="41"/>
      <c r="F7" s="15" t="s">
        <v>5</v>
      </c>
      <c r="S7" s="25"/>
    </row>
    <row r="8" spans="1:19">
      <c r="A8" s="62" t="s">
        <v>2</v>
      </c>
      <c r="B8" s="56" t="s">
        <v>35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9" ht="33" customHeight="1">
      <c r="A9" s="63"/>
      <c r="B9" s="66" t="s">
        <v>3</v>
      </c>
      <c r="C9" s="62" t="s">
        <v>15</v>
      </c>
      <c r="D9" s="61" t="s">
        <v>4</v>
      </c>
      <c r="E9" s="61"/>
      <c r="F9" s="61" t="s">
        <v>36</v>
      </c>
      <c r="G9" s="61"/>
      <c r="H9" s="56" t="s">
        <v>37</v>
      </c>
      <c r="I9" s="57"/>
      <c r="J9" s="56" t="s">
        <v>38</v>
      </c>
      <c r="K9" s="57"/>
      <c r="L9" s="56" t="s">
        <v>24</v>
      </c>
      <c r="M9" s="58"/>
    </row>
    <row r="10" spans="1:19" ht="15.75" customHeight="1">
      <c r="A10" s="63"/>
      <c r="B10" s="67"/>
      <c r="C10" s="63"/>
      <c r="D10" s="65" t="s">
        <v>26</v>
      </c>
      <c r="E10" s="65" t="s">
        <v>27</v>
      </c>
      <c r="F10" s="65" t="s">
        <v>26</v>
      </c>
      <c r="G10" s="65" t="s">
        <v>27</v>
      </c>
      <c r="H10" s="59" t="s">
        <v>26</v>
      </c>
      <c r="I10" s="61" t="s">
        <v>27</v>
      </c>
      <c r="J10" s="61" t="s">
        <v>26</v>
      </c>
      <c r="K10" s="61" t="s">
        <v>27</v>
      </c>
      <c r="L10" s="61" t="s">
        <v>26</v>
      </c>
      <c r="M10" s="61" t="s">
        <v>27</v>
      </c>
    </row>
    <row r="11" spans="1:19">
      <c r="A11" s="64"/>
      <c r="B11" s="68"/>
      <c r="C11" s="64"/>
      <c r="D11" s="65"/>
      <c r="E11" s="65"/>
      <c r="F11" s="65"/>
      <c r="G11" s="65"/>
      <c r="H11" s="60"/>
      <c r="I11" s="61"/>
      <c r="J11" s="61"/>
      <c r="K11" s="61"/>
      <c r="L11" s="61"/>
      <c r="M11" s="61"/>
    </row>
    <row r="12" spans="1:19">
      <c r="A12" s="17">
        <v>1</v>
      </c>
      <c r="B12" s="4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</row>
    <row r="13" spans="1:19">
      <c r="A13" s="16"/>
      <c r="B13" s="43" t="s">
        <v>57</v>
      </c>
      <c r="C13" s="17"/>
      <c r="D13" s="16"/>
      <c r="E13" s="23"/>
      <c r="F13" s="17"/>
      <c r="G13" s="7"/>
      <c r="H13" s="17"/>
      <c r="I13" s="22"/>
      <c r="J13" s="17"/>
      <c r="K13" s="22"/>
      <c r="L13" s="17"/>
      <c r="M13" s="22"/>
    </row>
    <row r="14" spans="1:19">
      <c r="A14" s="6"/>
      <c r="B14" s="44" t="s">
        <v>56</v>
      </c>
      <c r="C14" s="16"/>
      <c r="D14" s="16"/>
      <c r="E14" s="23"/>
      <c r="F14" s="7">
        <f>F30+F37+F39+F38</f>
        <v>16131599.625429878</v>
      </c>
      <c r="G14" s="11">
        <f>G30+G37+G39+G38</f>
        <v>6050965.3991</v>
      </c>
      <c r="H14" s="11">
        <f>H30+H37+H39</f>
        <v>8575256.3399999999</v>
      </c>
      <c r="I14" s="11">
        <f>I30+I37+I39+I38</f>
        <v>1875256.6410600001</v>
      </c>
      <c r="J14" s="11">
        <f>J30+J37+J39</f>
        <v>2600000</v>
      </c>
      <c r="K14" s="11">
        <f>K30+K37+K39</f>
        <v>0</v>
      </c>
      <c r="L14" s="11">
        <f>L30+L37+L39</f>
        <v>4746414.20826321</v>
      </c>
      <c r="M14" s="11">
        <f>M30+M37+M39</f>
        <v>4175708.7580400002</v>
      </c>
      <c r="N14" s="26"/>
    </row>
    <row r="15" spans="1:19">
      <c r="A15" s="12"/>
      <c r="B15" s="43" t="s">
        <v>8</v>
      </c>
      <c r="C15" s="17"/>
      <c r="D15" s="16"/>
      <c r="E15" s="23"/>
      <c r="F15" s="23"/>
      <c r="G15" s="5"/>
      <c r="H15" s="17"/>
      <c r="I15" s="22"/>
      <c r="J15" s="17"/>
      <c r="K15" s="22"/>
      <c r="L15" s="17"/>
      <c r="M15" s="22"/>
    </row>
    <row r="16" spans="1:19">
      <c r="A16" s="32">
        <v>1</v>
      </c>
      <c r="B16" s="45" t="s">
        <v>6</v>
      </c>
      <c r="C16" s="33" t="s">
        <v>40</v>
      </c>
      <c r="D16" s="33" t="s">
        <v>41</v>
      </c>
      <c r="E16" s="18"/>
      <c r="F16" s="7">
        <f t="shared" ref="F16:F29" si="0">H16+J16+L16</f>
        <v>1609846.29733</v>
      </c>
      <c r="G16" s="5">
        <f t="shared" ref="G16:G29" si="1">I16+K16+M16</f>
        <v>580044.61381999997</v>
      </c>
      <c r="H16" s="1">
        <v>0</v>
      </c>
      <c r="I16" s="1">
        <f>2823793.29/1000</f>
        <v>2823.7932900000001</v>
      </c>
      <c r="J16" s="1"/>
      <c r="K16" s="8"/>
      <c r="L16" s="1">
        <v>1609846.29733</v>
      </c>
      <c r="M16" s="1">
        <f>577220820.53/1000</f>
        <v>577220.82053000003</v>
      </c>
    </row>
    <row r="17" spans="1:13" ht="31.5">
      <c r="A17" s="32">
        <v>2</v>
      </c>
      <c r="B17" s="46" t="s">
        <v>42</v>
      </c>
      <c r="C17" s="33" t="s">
        <v>18</v>
      </c>
      <c r="D17" s="33">
        <v>1</v>
      </c>
      <c r="E17" s="18"/>
      <c r="F17" s="7">
        <f t="shared" si="0"/>
        <v>24006.34</v>
      </c>
      <c r="G17" s="1">
        <f t="shared" si="1"/>
        <v>0</v>
      </c>
      <c r="H17" s="1">
        <f>24.00634*1000</f>
        <v>24006.34</v>
      </c>
      <c r="I17" s="1">
        <v>0</v>
      </c>
      <c r="J17" s="1"/>
      <c r="K17" s="8"/>
      <c r="L17" s="1"/>
      <c r="M17" s="1"/>
    </row>
    <row r="18" spans="1:13" ht="45">
      <c r="A18" s="38">
        <v>3</v>
      </c>
      <c r="B18" s="45" t="s">
        <v>19</v>
      </c>
      <c r="C18" s="33" t="s">
        <v>22</v>
      </c>
      <c r="D18" s="33">
        <v>104</v>
      </c>
      <c r="E18" s="3"/>
      <c r="F18" s="7">
        <f t="shared" si="0"/>
        <v>3136567.91093321</v>
      </c>
      <c r="G18" s="5">
        <f t="shared" si="1"/>
        <v>3629775.6135100001</v>
      </c>
      <c r="H18" s="1">
        <v>0</v>
      </c>
      <c r="I18" s="1">
        <v>31287.675999999999</v>
      </c>
      <c r="J18" s="1"/>
      <c r="K18" s="8"/>
      <c r="L18" s="1">
        <v>3136567.91093321</v>
      </c>
      <c r="M18" s="1">
        <f>3598487937.51/1000</f>
        <v>3598487.9375100001</v>
      </c>
    </row>
    <row r="19" spans="1:13">
      <c r="A19" s="38">
        <v>4</v>
      </c>
      <c r="B19" s="46" t="s">
        <v>7</v>
      </c>
      <c r="C19" s="33" t="s">
        <v>40</v>
      </c>
      <c r="D19" s="33" t="s">
        <v>41</v>
      </c>
      <c r="E19" s="5"/>
      <c r="F19" s="7">
        <f t="shared" si="0"/>
        <v>869565</v>
      </c>
      <c r="G19" s="1">
        <f t="shared" si="1"/>
        <v>0</v>
      </c>
      <c r="H19" s="1">
        <f>569565+300000</f>
        <v>869565</v>
      </c>
      <c r="I19" s="1">
        <v>0</v>
      </c>
      <c r="J19" s="1"/>
      <c r="K19" s="8"/>
      <c r="L19" s="1"/>
      <c r="M19" s="8"/>
    </row>
    <row r="20" spans="1:13" ht="31.5">
      <c r="A20" s="38">
        <v>5</v>
      </c>
      <c r="B20" s="46" t="s">
        <v>43</v>
      </c>
      <c r="C20" s="33" t="s">
        <v>18</v>
      </c>
      <c r="D20" s="33">
        <v>1</v>
      </c>
      <c r="E20" s="4"/>
      <c r="F20" s="7">
        <f t="shared" si="0"/>
        <v>37945</v>
      </c>
      <c r="G20" s="1">
        <f t="shared" si="1"/>
        <v>0</v>
      </c>
      <c r="H20" s="1">
        <v>37945</v>
      </c>
      <c r="I20" s="1">
        <v>0</v>
      </c>
      <c r="J20" s="1"/>
      <c r="K20" s="8"/>
      <c r="L20" s="1"/>
      <c r="M20" s="8"/>
    </row>
    <row r="21" spans="1:13" ht="47.25">
      <c r="A21" s="38">
        <v>6</v>
      </c>
      <c r="B21" s="46" t="s">
        <v>20</v>
      </c>
      <c r="C21" s="33" t="s">
        <v>22</v>
      </c>
      <c r="D21" s="34">
        <v>22.1</v>
      </c>
      <c r="E21" s="4"/>
      <c r="F21" s="7">
        <f t="shared" si="0"/>
        <v>379718</v>
      </c>
      <c r="G21" s="5">
        <f t="shared" si="1"/>
        <v>60552.491009999998</v>
      </c>
      <c r="H21" s="1">
        <v>379718</v>
      </c>
      <c r="I21" s="1">
        <f>60552491.01/1000</f>
        <v>60552.491009999998</v>
      </c>
      <c r="J21" s="1"/>
      <c r="K21" s="8"/>
      <c r="L21" s="1"/>
      <c r="M21" s="8"/>
    </row>
    <row r="22" spans="1:13" ht="78.75">
      <c r="A22" s="38">
        <v>7</v>
      </c>
      <c r="B22" s="46" t="s">
        <v>21</v>
      </c>
      <c r="C22" s="33" t="s">
        <v>23</v>
      </c>
      <c r="D22" s="33">
        <v>1</v>
      </c>
      <c r="E22" s="4"/>
      <c r="F22" s="7">
        <f t="shared" si="0"/>
        <v>50000</v>
      </c>
      <c r="G22" s="5">
        <f t="shared" si="1"/>
        <v>1680.1789199999998</v>
      </c>
      <c r="H22" s="1">
        <v>50000</v>
      </c>
      <c r="I22" s="1">
        <v>1680.1789199999998</v>
      </c>
      <c r="J22" s="1"/>
      <c r="K22" s="8"/>
      <c r="L22" s="1"/>
      <c r="M22" s="8"/>
    </row>
    <row r="23" spans="1:13" ht="63">
      <c r="A23" s="38">
        <v>8</v>
      </c>
      <c r="B23" s="46" t="s">
        <v>44</v>
      </c>
      <c r="C23" s="33" t="s">
        <v>22</v>
      </c>
      <c r="D23" s="33">
        <v>60</v>
      </c>
      <c r="E23" s="4"/>
      <c r="F23" s="7">
        <f t="shared" si="0"/>
        <v>534579</v>
      </c>
      <c r="G23" s="1">
        <f t="shared" si="1"/>
        <v>0</v>
      </c>
      <c r="H23" s="1"/>
      <c r="I23" s="1">
        <v>0</v>
      </c>
      <c r="J23" s="1">
        <v>534579</v>
      </c>
      <c r="K23" s="8"/>
      <c r="L23" s="1"/>
      <c r="M23" s="8"/>
    </row>
    <row r="24" spans="1:13" ht="63">
      <c r="A24" s="38">
        <v>9</v>
      </c>
      <c r="B24" s="46" t="s">
        <v>45</v>
      </c>
      <c r="C24" s="33" t="s">
        <v>22</v>
      </c>
      <c r="D24" s="34">
        <v>18.399999999999999</v>
      </c>
      <c r="E24" s="4"/>
      <c r="F24" s="7">
        <f t="shared" si="0"/>
        <v>911943</v>
      </c>
      <c r="G24" s="5">
        <f t="shared" si="1"/>
        <v>0</v>
      </c>
      <c r="H24" s="1">
        <v>911943</v>
      </c>
      <c r="I24" s="1">
        <v>0</v>
      </c>
      <c r="J24" s="1"/>
      <c r="K24" s="1"/>
      <c r="L24" s="1"/>
      <c r="M24" s="8"/>
    </row>
    <row r="25" spans="1:13" ht="78.75">
      <c r="A25" s="38">
        <v>10</v>
      </c>
      <c r="B25" s="46" t="s">
        <v>46</v>
      </c>
      <c r="C25" s="33" t="s">
        <v>22</v>
      </c>
      <c r="D25" s="34">
        <v>22.3</v>
      </c>
      <c r="E25" s="4"/>
      <c r="F25" s="7">
        <f t="shared" si="0"/>
        <v>964063</v>
      </c>
      <c r="G25" s="1">
        <f t="shared" si="1"/>
        <v>0</v>
      </c>
      <c r="H25" s="1">
        <v>964063</v>
      </c>
      <c r="I25" s="1">
        <v>0</v>
      </c>
      <c r="J25" s="1"/>
      <c r="K25" s="8"/>
      <c r="L25" s="1"/>
      <c r="M25" s="8"/>
    </row>
    <row r="26" spans="1:13" ht="78.75">
      <c r="A26" s="38">
        <v>11</v>
      </c>
      <c r="B26" s="46" t="s">
        <v>47</v>
      </c>
      <c r="C26" s="33" t="s">
        <v>22</v>
      </c>
      <c r="D26" s="34">
        <v>0.7</v>
      </c>
      <c r="E26" s="3"/>
      <c r="F26" s="7">
        <f t="shared" si="0"/>
        <v>122978</v>
      </c>
      <c r="G26" s="1">
        <f t="shared" si="1"/>
        <v>0</v>
      </c>
      <c r="H26" s="1"/>
      <c r="I26" s="1">
        <v>0</v>
      </c>
      <c r="J26" s="1">
        <v>122978</v>
      </c>
      <c r="K26" s="8"/>
      <c r="L26" s="1"/>
      <c r="M26" s="8"/>
    </row>
    <row r="27" spans="1:13">
      <c r="A27" s="38">
        <v>12</v>
      </c>
      <c r="B27" s="46" t="s">
        <v>48</v>
      </c>
      <c r="C27" s="33" t="s">
        <v>23</v>
      </c>
      <c r="D27" s="33">
        <v>75288</v>
      </c>
      <c r="E27" s="3"/>
      <c r="F27" s="7">
        <f t="shared" si="0"/>
        <v>1700820</v>
      </c>
      <c r="G27" s="5">
        <f t="shared" si="1"/>
        <v>892582.85936999996</v>
      </c>
      <c r="H27" s="1">
        <v>1700820</v>
      </c>
      <c r="I27" s="1">
        <f>892582859.37/1000</f>
        <v>892582.85936999996</v>
      </c>
      <c r="J27" s="1"/>
      <c r="K27" s="8"/>
      <c r="L27" s="1"/>
      <c r="M27" s="8"/>
    </row>
    <row r="28" spans="1:13" ht="31.5">
      <c r="A28" s="38">
        <v>13</v>
      </c>
      <c r="B28" s="46" t="s">
        <v>49</v>
      </c>
      <c r="C28" s="33" t="s">
        <v>22</v>
      </c>
      <c r="D28" s="34">
        <v>117</v>
      </c>
      <c r="E28" s="3"/>
      <c r="F28" s="7">
        <f t="shared" si="0"/>
        <v>2457286</v>
      </c>
      <c r="G28" s="1">
        <f t="shared" si="1"/>
        <v>0</v>
      </c>
      <c r="H28" s="1">
        <v>514843</v>
      </c>
      <c r="I28" s="2"/>
      <c r="J28" s="1">
        <v>1942443</v>
      </c>
      <c r="K28" s="8"/>
      <c r="L28" s="1"/>
      <c r="M28" s="8"/>
    </row>
    <row r="29" spans="1:13" ht="47.25">
      <c r="A29" s="38">
        <v>14</v>
      </c>
      <c r="B29" s="46" t="s">
        <v>50</v>
      </c>
      <c r="C29" s="33" t="s">
        <v>22</v>
      </c>
      <c r="D29" s="34">
        <v>25.6</v>
      </c>
      <c r="E29" s="3"/>
      <c r="F29" s="7">
        <f t="shared" si="0"/>
        <v>809386</v>
      </c>
      <c r="G29" s="5">
        <f t="shared" si="1"/>
        <v>649498.49820999999</v>
      </c>
      <c r="H29" s="1">
        <v>809386</v>
      </c>
      <c r="I29" s="1">
        <v>649498.49820999999</v>
      </c>
      <c r="J29" s="1"/>
      <c r="K29" s="8"/>
      <c r="L29" s="1"/>
      <c r="M29" s="8"/>
    </row>
    <row r="30" spans="1:13">
      <c r="A30" s="21"/>
      <c r="B30" s="47" t="s">
        <v>9</v>
      </c>
      <c r="C30" s="33"/>
      <c r="D30" s="34"/>
      <c r="E30" s="3"/>
      <c r="F30" s="7">
        <f>H30+J30+L30</f>
        <v>13608703.548263211</v>
      </c>
      <c r="G30" s="11">
        <f t="shared" ref="G30:M30" si="2">SUM(G16:G29)</f>
        <v>5814134.2548399996</v>
      </c>
      <c r="H30" s="11">
        <f t="shared" si="2"/>
        <v>6262289.3399999999</v>
      </c>
      <c r="I30" s="11">
        <f t="shared" si="2"/>
        <v>1638425.4967999998</v>
      </c>
      <c r="J30" s="11">
        <f t="shared" si="2"/>
        <v>2600000</v>
      </c>
      <c r="K30" s="11">
        <f t="shared" si="2"/>
        <v>0</v>
      </c>
      <c r="L30" s="11">
        <f t="shared" si="2"/>
        <v>4746414.20826321</v>
      </c>
      <c r="M30" s="11">
        <f t="shared" si="2"/>
        <v>4175708.7580400002</v>
      </c>
    </row>
    <row r="31" spans="1:13">
      <c r="A31" s="21"/>
      <c r="B31" s="48" t="s">
        <v>10</v>
      </c>
      <c r="C31" s="33"/>
      <c r="D31" s="33"/>
      <c r="E31" s="3"/>
      <c r="F31" s="5"/>
      <c r="G31" s="5"/>
      <c r="H31" s="35"/>
      <c r="I31" s="2"/>
      <c r="J31" s="36"/>
      <c r="K31" s="8"/>
      <c r="L31" s="36"/>
      <c r="M31" s="8"/>
    </row>
    <row r="32" spans="1:13" ht="31.5">
      <c r="A32" s="32">
        <v>15</v>
      </c>
      <c r="B32" s="46" t="s">
        <v>51</v>
      </c>
      <c r="C32" s="33" t="s">
        <v>22</v>
      </c>
      <c r="D32" s="34">
        <v>5.35</v>
      </c>
      <c r="E32" s="3"/>
      <c r="F32" s="5">
        <f t="shared" ref="F32:G34" si="3">H32+J32+L32</f>
        <v>466358</v>
      </c>
      <c r="G32" s="1">
        <f t="shared" si="3"/>
        <v>0</v>
      </c>
      <c r="H32" s="1">
        <v>466358</v>
      </c>
      <c r="I32" s="2"/>
      <c r="J32" s="1"/>
      <c r="K32" s="8"/>
      <c r="L32" s="1"/>
      <c r="M32" s="8"/>
    </row>
    <row r="33" spans="1:13" ht="47.25">
      <c r="A33" s="32">
        <v>16</v>
      </c>
      <c r="B33" s="46" t="s">
        <v>16</v>
      </c>
      <c r="C33" s="33" t="s">
        <v>17</v>
      </c>
      <c r="D33" s="33">
        <v>1</v>
      </c>
      <c r="E33" s="3"/>
      <c r="F33" s="5">
        <f t="shared" si="3"/>
        <v>50000</v>
      </c>
      <c r="G33" s="1">
        <f t="shared" si="3"/>
        <v>0</v>
      </c>
      <c r="H33" s="1">
        <v>50000</v>
      </c>
      <c r="I33" s="2"/>
      <c r="J33" s="1"/>
      <c r="K33" s="8"/>
      <c r="L33" s="1"/>
      <c r="M33" s="8"/>
    </row>
    <row r="34" spans="1:13" ht="31.5">
      <c r="A34" s="38">
        <v>17</v>
      </c>
      <c r="B34" s="46" t="s">
        <v>13</v>
      </c>
      <c r="C34" s="33" t="s">
        <v>22</v>
      </c>
      <c r="D34" s="34">
        <v>68.400000000000006</v>
      </c>
      <c r="E34" s="5"/>
      <c r="F34" s="5">
        <f t="shared" si="3"/>
        <v>562757</v>
      </c>
      <c r="G34" s="1">
        <f t="shared" si="3"/>
        <v>0</v>
      </c>
      <c r="H34" s="1">
        <v>562757</v>
      </c>
      <c r="I34" s="2"/>
      <c r="J34" s="1"/>
      <c r="K34" s="8"/>
      <c r="L34" s="1"/>
      <c r="M34" s="8"/>
    </row>
    <row r="35" spans="1:13">
      <c r="A35" s="38">
        <v>18</v>
      </c>
      <c r="B35" s="46" t="s">
        <v>52</v>
      </c>
      <c r="C35" s="33" t="s">
        <v>40</v>
      </c>
      <c r="D35" s="33" t="s">
        <v>53</v>
      </c>
      <c r="E35" s="10"/>
      <c r="F35" s="5">
        <f>H35+J35+L35</f>
        <v>412097</v>
      </c>
      <c r="G35" s="1">
        <v>0</v>
      </c>
      <c r="H35" s="1">
        <v>412097</v>
      </c>
      <c r="I35" s="2"/>
      <c r="J35" s="1"/>
      <c r="K35" s="8"/>
      <c r="L35" s="1"/>
      <c r="M35" s="8"/>
    </row>
    <row r="36" spans="1:13">
      <c r="A36" s="38">
        <v>19</v>
      </c>
      <c r="B36" s="46" t="s">
        <v>54</v>
      </c>
      <c r="C36" s="33" t="s">
        <v>23</v>
      </c>
      <c r="D36" s="33">
        <v>23</v>
      </c>
      <c r="E36" s="10"/>
      <c r="F36" s="5">
        <f>H36+J36+L36</f>
        <v>519441</v>
      </c>
      <c r="G36" s="1">
        <v>0</v>
      </c>
      <c r="H36" s="1">
        <v>519441</v>
      </c>
      <c r="I36" s="2"/>
      <c r="J36" s="1"/>
      <c r="K36" s="8"/>
      <c r="L36" s="1"/>
      <c r="M36" s="8"/>
    </row>
    <row r="37" spans="1:13">
      <c r="A37" s="19"/>
      <c r="B37" s="47" t="s">
        <v>11</v>
      </c>
      <c r="C37" s="33"/>
      <c r="D37" s="33"/>
      <c r="E37" s="10"/>
      <c r="F37" s="7">
        <f>H37+J37+L37</f>
        <v>2010653</v>
      </c>
      <c r="G37" s="11">
        <f>SUM(G32:G36)</f>
        <v>0</v>
      </c>
      <c r="H37" s="11">
        <f>SUM(H32:H36)</f>
        <v>2010653</v>
      </c>
      <c r="I37" s="11">
        <f>SUM(I32:I36)</f>
        <v>0</v>
      </c>
      <c r="J37" s="7"/>
      <c r="K37" s="8"/>
      <c r="L37" s="7"/>
      <c r="M37" s="8"/>
    </row>
    <row r="38" spans="1:13">
      <c r="A38" s="32">
        <v>20</v>
      </c>
      <c r="B38" s="47" t="s">
        <v>55</v>
      </c>
      <c r="C38" s="33"/>
      <c r="D38" s="33"/>
      <c r="E38" s="10"/>
      <c r="F38" s="7">
        <v>209929.077166667</v>
      </c>
      <c r="G38" s="1">
        <f>I38+K38+M38</f>
        <v>168208.47436000002</v>
      </c>
      <c r="H38" s="1">
        <v>0</v>
      </c>
      <c r="I38" s="1">
        <f>168208474.36/1000</f>
        <v>168208.47436000002</v>
      </c>
      <c r="J38" s="7"/>
      <c r="K38" s="8"/>
      <c r="L38" s="7"/>
      <c r="M38" s="8"/>
    </row>
    <row r="39" spans="1:13" ht="31.5">
      <c r="A39" s="32">
        <v>21</v>
      </c>
      <c r="B39" s="48" t="s">
        <v>12</v>
      </c>
      <c r="C39" s="33" t="s">
        <v>23</v>
      </c>
      <c r="D39" s="33">
        <v>901</v>
      </c>
      <c r="E39" s="33">
        <v>197</v>
      </c>
      <c r="F39" s="7">
        <f>H39+J39+L39</f>
        <v>302314</v>
      </c>
      <c r="G39" s="1">
        <f>I39+K39+M39</f>
        <v>68622.669900000008</v>
      </c>
      <c r="H39" s="1">
        <v>302314</v>
      </c>
      <c r="I39" s="1">
        <f>(66952669.9+1670000)/1000</f>
        <v>68622.669900000008</v>
      </c>
      <c r="J39" s="37"/>
      <c r="K39" s="8"/>
      <c r="L39" s="37"/>
      <c r="M39" s="8"/>
    </row>
    <row r="41" spans="1:13">
      <c r="A41" s="69"/>
      <c r="B41" s="69"/>
      <c r="C41" s="69"/>
      <c r="D41" s="69"/>
      <c r="E41" s="69"/>
      <c r="F41" s="69"/>
      <c r="G41" s="69"/>
      <c r="H41" s="69"/>
    </row>
    <row r="42" spans="1:13" s="49" customFormat="1" ht="18.75">
      <c r="A42" s="49" t="s">
        <v>64</v>
      </c>
      <c r="B42" s="50"/>
      <c r="C42" s="51"/>
      <c r="D42" s="51"/>
      <c r="E42" s="51"/>
      <c r="J42" s="49" t="s">
        <v>65</v>
      </c>
    </row>
    <row r="46" spans="1:13" s="49" customFormat="1" ht="18.75">
      <c r="A46" s="49" t="s">
        <v>66</v>
      </c>
      <c r="B46" s="50"/>
      <c r="C46" s="51"/>
      <c r="D46" s="51"/>
      <c r="E46" s="51"/>
      <c r="J46" s="49" t="s">
        <v>67</v>
      </c>
    </row>
    <row r="50" spans="1:10" s="49" customFormat="1" ht="18.75">
      <c r="A50" s="49" t="s">
        <v>68</v>
      </c>
      <c r="B50" s="50"/>
      <c r="C50" s="51"/>
      <c r="D50" s="51"/>
      <c r="E50" s="51"/>
      <c r="J50" s="49" t="s">
        <v>69</v>
      </c>
    </row>
    <row r="54" spans="1:10" s="49" customFormat="1" ht="18.75">
      <c r="A54" s="49" t="s">
        <v>70</v>
      </c>
      <c r="B54" s="50"/>
      <c r="C54" s="51"/>
      <c r="D54" s="51"/>
      <c r="E54" s="51"/>
      <c r="J54" s="49" t="s">
        <v>63</v>
      </c>
    </row>
    <row r="1048398" spans="3:3">
      <c r="C1048398" s="20"/>
    </row>
  </sheetData>
  <mergeCells count="21">
    <mergeCell ref="A41:H41"/>
    <mergeCell ref="K10:K11"/>
    <mergeCell ref="L10:L11"/>
    <mergeCell ref="M10:M11"/>
    <mergeCell ref="H9:I9"/>
    <mergeCell ref="J9:K9"/>
    <mergeCell ref="A8:A11"/>
    <mergeCell ref="J1:M1"/>
    <mergeCell ref="B8:M8"/>
    <mergeCell ref="L9:M9"/>
    <mergeCell ref="H10:H11"/>
    <mergeCell ref="I10:I11"/>
    <mergeCell ref="J10:J11"/>
    <mergeCell ref="C9:C11"/>
    <mergeCell ref="D9:E9"/>
    <mergeCell ref="F9:G9"/>
    <mergeCell ref="E10:E11"/>
    <mergeCell ref="G10:G11"/>
    <mergeCell ref="D10:D11"/>
    <mergeCell ref="F10:F11"/>
    <mergeCell ref="B9:B11"/>
  </mergeCells>
  <printOptions horizontalCentered="1"/>
  <pageMargins left="0.31496062992125984" right="0.31496062992125984" top="0.55118110236220474" bottom="0.35433070866141736" header="0.31496062992125984" footer="0.19685039370078741"/>
  <pageSetup paperSize="9" scale="5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="60" zoomScaleNormal="80" workbookViewId="0">
      <selection activeCell="C22" sqref="C22"/>
    </sheetView>
  </sheetViews>
  <sheetFormatPr defaultRowHeight="15"/>
  <cols>
    <col min="1" max="1" width="32.28515625" customWidth="1"/>
    <col min="2" max="2" width="25.28515625" customWidth="1"/>
    <col min="3" max="4" width="25.42578125" customWidth="1"/>
    <col min="5" max="6" width="28" customWidth="1"/>
    <col min="257" max="262" width="28" customWidth="1"/>
    <col min="513" max="518" width="28" customWidth="1"/>
    <col min="769" max="774" width="28" customWidth="1"/>
    <col min="1025" max="1030" width="28" customWidth="1"/>
    <col min="1281" max="1286" width="28" customWidth="1"/>
    <col min="1537" max="1542" width="28" customWidth="1"/>
    <col min="1793" max="1798" width="28" customWidth="1"/>
    <col min="2049" max="2054" width="28" customWidth="1"/>
    <col min="2305" max="2310" width="28" customWidth="1"/>
    <col min="2561" max="2566" width="28" customWidth="1"/>
    <col min="2817" max="2822" width="28" customWidth="1"/>
    <col min="3073" max="3078" width="28" customWidth="1"/>
    <col min="3329" max="3334" width="28" customWidth="1"/>
    <col min="3585" max="3590" width="28" customWidth="1"/>
    <col min="3841" max="3846" width="28" customWidth="1"/>
    <col min="4097" max="4102" width="28" customWidth="1"/>
    <col min="4353" max="4358" width="28" customWidth="1"/>
    <col min="4609" max="4614" width="28" customWidth="1"/>
    <col min="4865" max="4870" width="28" customWidth="1"/>
    <col min="5121" max="5126" width="28" customWidth="1"/>
    <col min="5377" max="5382" width="28" customWidth="1"/>
    <col min="5633" max="5638" width="28" customWidth="1"/>
    <col min="5889" max="5894" width="28" customWidth="1"/>
    <col min="6145" max="6150" width="28" customWidth="1"/>
    <col min="6401" max="6406" width="28" customWidth="1"/>
    <col min="6657" max="6662" width="28" customWidth="1"/>
    <col min="6913" max="6918" width="28" customWidth="1"/>
    <col min="7169" max="7174" width="28" customWidth="1"/>
    <col min="7425" max="7430" width="28" customWidth="1"/>
    <col min="7681" max="7686" width="28" customWidth="1"/>
    <col min="7937" max="7942" width="28" customWidth="1"/>
    <col min="8193" max="8198" width="28" customWidth="1"/>
    <col min="8449" max="8454" width="28" customWidth="1"/>
    <col min="8705" max="8710" width="28" customWidth="1"/>
    <col min="8961" max="8966" width="28" customWidth="1"/>
    <col min="9217" max="9222" width="28" customWidth="1"/>
    <col min="9473" max="9478" width="28" customWidth="1"/>
    <col min="9729" max="9734" width="28" customWidth="1"/>
    <col min="9985" max="9990" width="28" customWidth="1"/>
    <col min="10241" max="10246" width="28" customWidth="1"/>
    <col min="10497" max="10502" width="28" customWidth="1"/>
    <col min="10753" max="10758" width="28" customWidth="1"/>
    <col min="11009" max="11014" width="28" customWidth="1"/>
    <col min="11265" max="11270" width="28" customWidth="1"/>
    <col min="11521" max="11526" width="28" customWidth="1"/>
    <col min="11777" max="11782" width="28" customWidth="1"/>
    <col min="12033" max="12038" width="28" customWidth="1"/>
    <col min="12289" max="12294" width="28" customWidth="1"/>
    <col min="12545" max="12550" width="28" customWidth="1"/>
    <col min="12801" max="12806" width="28" customWidth="1"/>
    <col min="13057" max="13062" width="28" customWidth="1"/>
    <col min="13313" max="13318" width="28" customWidth="1"/>
    <col min="13569" max="13574" width="28" customWidth="1"/>
    <col min="13825" max="13830" width="28" customWidth="1"/>
    <col min="14081" max="14086" width="28" customWidth="1"/>
    <col min="14337" max="14342" width="28" customWidth="1"/>
    <col min="14593" max="14598" width="28" customWidth="1"/>
    <col min="14849" max="14854" width="28" customWidth="1"/>
    <col min="15105" max="15110" width="28" customWidth="1"/>
    <col min="15361" max="15366" width="28" customWidth="1"/>
    <col min="15617" max="15622" width="28" customWidth="1"/>
    <col min="15873" max="15878" width="28" customWidth="1"/>
    <col min="16129" max="16134" width="28" customWidth="1"/>
  </cols>
  <sheetData>
    <row r="1" spans="1:6" ht="51">
      <c r="A1" s="27" t="s">
        <v>28</v>
      </c>
      <c r="B1" s="27" t="s">
        <v>58</v>
      </c>
      <c r="C1" s="27" t="s">
        <v>60</v>
      </c>
      <c r="D1" s="27" t="s">
        <v>59</v>
      </c>
      <c r="E1" s="27" t="s">
        <v>29</v>
      </c>
      <c r="F1" s="27" t="s">
        <v>30</v>
      </c>
    </row>
    <row r="2" spans="1:6" ht="63.75">
      <c r="A2" s="28" t="s">
        <v>61</v>
      </c>
      <c r="B2" s="24" t="s">
        <v>31</v>
      </c>
      <c r="C2" s="29">
        <v>66</v>
      </c>
      <c r="D2" s="24" t="s">
        <v>31</v>
      </c>
      <c r="E2" s="30"/>
      <c r="F2" s="30"/>
    </row>
    <row r="3" spans="1:6" ht="51">
      <c r="A3" s="28" t="s">
        <v>32</v>
      </c>
      <c r="B3" s="39">
        <v>0.1343</v>
      </c>
      <c r="C3" s="39">
        <v>0.14779999999999999</v>
      </c>
      <c r="D3" s="39">
        <v>0.1283</v>
      </c>
      <c r="E3" s="30"/>
      <c r="F3" s="30"/>
    </row>
    <row r="4" spans="1:6" ht="51" hidden="1">
      <c r="A4" s="28" t="s">
        <v>33</v>
      </c>
      <c r="B4" s="30"/>
      <c r="C4" s="30"/>
      <c r="D4" s="30"/>
      <c r="E4" s="30"/>
      <c r="F4" s="30"/>
    </row>
    <row r="5" spans="1:6" hidden="1">
      <c r="A5" s="30" t="s">
        <v>34</v>
      </c>
      <c r="B5" s="30"/>
      <c r="C5" s="30"/>
      <c r="D5" s="30"/>
      <c r="E5" s="30"/>
      <c r="F5" s="30"/>
    </row>
    <row r="6" spans="1:6" hidden="1">
      <c r="A6" s="30" t="s">
        <v>34</v>
      </c>
      <c r="B6" s="30"/>
      <c r="C6" s="30"/>
      <c r="D6" s="30"/>
      <c r="E6" s="30"/>
      <c r="F6" s="30"/>
    </row>
    <row r="7" spans="1:6" ht="51">
      <c r="A7" s="28" t="s">
        <v>33</v>
      </c>
      <c r="B7" s="24">
        <v>440</v>
      </c>
      <c r="C7" s="24" t="s">
        <v>31</v>
      </c>
      <c r="D7" s="24">
        <v>434</v>
      </c>
      <c r="E7" s="31"/>
      <c r="F7" s="31"/>
    </row>
    <row r="9" spans="1:6" ht="24.75" customHeight="1">
      <c r="A9" s="70" t="s">
        <v>71</v>
      </c>
      <c r="B9" s="70"/>
      <c r="C9" s="70"/>
      <c r="D9" s="70"/>
      <c r="E9" s="70"/>
      <c r="F9" s="70"/>
    </row>
    <row r="12" spans="1:6" s="52" customFormat="1" ht="15.75">
      <c r="A12" s="52" t="s">
        <v>64</v>
      </c>
      <c r="B12" s="53"/>
      <c r="C12" s="13"/>
      <c r="D12" s="13"/>
      <c r="E12" s="13"/>
      <c r="F12" s="52" t="s">
        <v>65</v>
      </c>
    </row>
  </sheetData>
  <mergeCells count="1">
    <mergeCell ref="A9:F9"/>
  </mergeCells>
  <pageMargins left="0.55118110236220474" right="0.39370078740157483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nusembai</cp:lastModifiedBy>
  <cp:lastPrinted>2017-06-14T09:22:46Z</cp:lastPrinted>
  <dcterms:created xsi:type="dcterms:W3CDTF">2015-05-28T08:54:31Z</dcterms:created>
  <dcterms:modified xsi:type="dcterms:W3CDTF">2017-06-15T04:06:13Z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