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2г\О ходе исп ИП за 4кв. 2022 года\Исполнение за 4 квартал 2022 года Направлено на Сайт 12.04.2023года\"/>
    </mc:Choice>
  </mc:AlternateContent>
  <bookViews>
    <workbookView xWindow="0" yWindow="0" windowWidth="21570" windowHeight="7245" firstSheet="1" activeTab="1"/>
  </bookViews>
  <sheets>
    <sheet name="Форма 12" sheetId="1" state="hidden" r:id="rId1"/>
    <sheet name="Отчет на сайт -Отправлен 12.04." sheetId="2" r:id="rId2"/>
  </sheets>
  <externalReferences>
    <externalReference r:id="rId3"/>
  </externalReferences>
  <definedNames>
    <definedName name="_xlnm._FilterDatabase" localSheetId="1" hidden="1">'Отчет на сайт -Отправлен 12.04.'!$A$13:$Q$338</definedName>
    <definedName name="_xlnm.Print_Titles" localSheetId="1">'Отчет на сайт -Отправлен 12.04.'!$10:$11</definedName>
    <definedName name="_xlnm.Print_Titles" localSheetId="0">'Форма 12'!$11:$13</definedName>
    <definedName name="_xlnm.Print_Area" localSheetId="1">'Отчет на сайт -Отправлен 12.04.'!$A$1:$P$340</definedName>
    <definedName name="_xlnm.Print_Area" localSheetId="0">'Форма 12'!$A$1:$I$329</definedName>
  </definedNames>
  <calcPr calcId="152511"/>
</workbook>
</file>

<file path=xl/calcChain.xml><?xml version="1.0" encoding="utf-8"?>
<calcChain xmlns="http://schemas.openxmlformats.org/spreadsheetml/2006/main">
  <c r="G77" i="2" l="1"/>
  <c r="F77" i="2"/>
  <c r="F78" i="2"/>
  <c r="G333" i="2" l="1"/>
  <c r="G306" i="2"/>
  <c r="G226" i="2"/>
  <c r="I225" i="2"/>
  <c r="H225" i="2" l="1"/>
  <c r="P320" i="2" l="1"/>
  <c r="O320" i="2"/>
  <c r="N320" i="2"/>
  <c r="M320" i="2"/>
  <c r="L320" i="2"/>
  <c r="K320" i="2"/>
  <c r="J320" i="2"/>
  <c r="H320" i="2"/>
  <c r="G334" i="2"/>
  <c r="G335" i="2"/>
  <c r="G336" i="2"/>
  <c r="G337" i="2"/>
  <c r="G338" i="2"/>
  <c r="F334" i="2"/>
  <c r="F335" i="2"/>
  <c r="F336" i="2"/>
  <c r="F337" i="2"/>
  <c r="F338" i="2"/>
  <c r="F333" i="2"/>
  <c r="G322" i="2"/>
  <c r="G323" i="2"/>
  <c r="G324" i="2"/>
  <c r="G325" i="2"/>
  <c r="G326" i="2"/>
  <c r="G327" i="2"/>
  <c r="G328" i="2"/>
  <c r="G329" i="2"/>
  <c r="G330" i="2"/>
  <c r="G331" i="2"/>
  <c r="G332" i="2"/>
  <c r="I321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226" i="2"/>
  <c r="G225" i="2"/>
  <c r="F225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G191" i="2"/>
  <c r="F191" i="2"/>
  <c r="G83" i="2"/>
  <c r="F83" i="2"/>
  <c r="F123" i="2"/>
  <c r="G139" i="2"/>
  <c r="F139" i="2"/>
  <c r="F155" i="2"/>
  <c r="F164" i="2"/>
  <c r="F177" i="2"/>
  <c r="G190" i="2"/>
  <c r="F190" i="2"/>
  <c r="G189" i="2"/>
  <c r="F189" i="2"/>
  <c r="G187" i="2"/>
  <c r="F187" i="2"/>
  <c r="P138" i="2"/>
  <c r="O138" i="2"/>
  <c r="N138" i="2"/>
  <c r="M138" i="2"/>
  <c r="L138" i="2"/>
  <c r="K138" i="2"/>
  <c r="J138" i="2"/>
  <c r="H138" i="2"/>
  <c r="I123" i="2"/>
  <c r="G123" i="2" s="1"/>
  <c r="G154" i="2"/>
  <c r="F154" i="2"/>
  <c r="G153" i="2"/>
  <c r="F153" i="2"/>
  <c r="G152" i="2"/>
  <c r="F152" i="2"/>
  <c r="G151" i="2"/>
  <c r="F151" i="2"/>
  <c r="G78" i="2"/>
  <c r="O16" i="2"/>
  <c r="M16" i="2"/>
  <c r="K16" i="2"/>
  <c r="P16" i="2"/>
  <c r="N16" i="2"/>
  <c r="L16" i="2"/>
  <c r="J16" i="2"/>
  <c r="H16" i="2"/>
  <c r="G81" i="2"/>
  <c r="F81" i="2"/>
  <c r="G80" i="2"/>
  <c r="F80" i="2"/>
  <c r="G79" i="2"/>
  <c r="F79" i="2"/>
  <c r="G76" i="2"/>
  <c r="F76" i="2"/>
  <c r="F72" i="2"/>
  <c r="G71" i="2"/>
  <c r="F71" i="2"/>
  <c r="G70" i="2"/>
  <c r="F70" i="2"/>
  <c r="G66" i="2"/>
  <c r="F66" i="2"/>
  <c r="F65" i="2"/>
  <c r="G61" i="2"/>
  <c r="F61" i="2"/>
  <c r="G56" i="2"/>
  <c r="F56" i="2"/>
  <c r="G48" i="2"/>
  <c r="F48" i="2"/>
  <c r="F47" i="2"/>
  <c r="G47" i="2"/>
  <c r="G46" i="2"/>
  <c r="F46" i="2"/>
  <c r="F45" i="2"/>
  <c r="F43" i="2"/>
  <c r="G43" i="2"/>
  <c r="F33" i="2"/>
  <c r="G33" i="2"/>
  <c r="G23" i="2"/>
  <c r="F23" i="2"/>
  <c r="G22" i="2"/>
  <c r="F22" i="2"/>
  <c r="G18" i="2"/>
  <c r="F18" i="2"/>
  <c r="F17" i="2"/>
  <c r="G17" i="2"/>
  <c r="I177" i="2"/>
  <c r="I164" i="2"/>
  <c r="I155" i="2"/>
  <c r="G155" i="2" l="1"/>
  <c r="G177" i="2"/>
  <c r="G164" i="2"/>
  <c r="F138" i="2"/>
  <c r="I138" i="2"/>
  <c r="G138" i="2" s="1"/>
  <c r="N15" i="2"/>
  <c r="F16" i="2"/>
  <c r="I320" i="2"/>
  <c r="G321" i="2"/>
  <c r="O15" i="2"/>
  <c r="L15" i="2"/>
  <c r="M15" i="2"/>
  <c r="J15" i="2"/>
  <c r="F320" i="2"/>
  <c r="P15" i="2"/>
  <c r="K15" i="2"/>
  <c r="H15" i="2"/>
  <c r="I16" i="2"/>
  <c r="G45" i="2"/>
  <c r="G72" i="2"/>
  <c r="G65" i="2"/>
  <c r="G320" i="2" l="1"/>
  <c r="I15" i="2"/>
  <c r="G15" i="2" s="1"/>
  <c r="F15" i="2"/>
  <c r="G16" i="2"/>
  <c r="E302" i="1" l="1"/>
  <c r="E314" i="1"/>
  <c r="E257" i="1"/>
  <c r="E276" i="1"/>
  <c r="E191" i="1"/>
  <c r="E190" i="1"/>
  <c r="E189" i="1"/>
  <c r="E220" i="1"/>
  <c r="E154" i="1"/>
  <c r="E136" i="1"/>
  <c r="E137" i="1"/>
  <c r="J62" i="1" l="1"/>
  <c r="D312" i="1"/>
  <c r="D201" i="1"/>
  <c r="D141" i="1"/>
  <c r="E167" i="1" l="1"/>
  <c r="E169" i="1"/>
  <c r="E170" i="1"/>
  <c r="E171" i="1"/>
  <c r="G283" i="1" l="1"/>
  <c r="H283" i="1"/>
  <c r="I283" i="1"/>
  <c r="F283" i="1"/>
  <c r="G304" i="1"/>
  <c r="H304" i="1"/>
  <c r="H282" i="1" s="1"/>
  <c r="I304" i="1"/>
  <c r="F304" i="1"/>
  <c r="G259" i="1"/>
  <c r="H259" i="1"/>
  <c r="I259" i="1"/>
  <c r="F259" i="1"/>
  <c r="G227" i="1"/>
  <c r="G226" i="1" s="1"/>
  <c r="H227" i="1"/>
  <c r="H226" i="1" s="1"/>
  <c r="I227" i="1"/>
  <c r="F227" i="1"/>
  <c r="F226" i="1" s="1"/>
  <c r="F193" i="1"/>
  <c r="G161" i="1"/>
  <c r="H161" i="1"/>
  <c r="I161" i="1"/>
  <c r="F161" i="1"/>
  <c r="G138" i="1"/>
  <c r="H138" i="1"/>
  <c r="I138" i="1"/>
  <c r="F138" i="1"/>
  <c r="G89" i="1"/>
  <c r="H89" i="1"/>
  <c r="H88" i="1" s="1"/>
  <c r="I89" i="1"/>
  <c r="G66" i="1"/>
  <c r="H66" i="1"/>
  <c r="I66" i="1"/>
  <c r="F66" i="1"/>
  <c r="G16" i="1"/>
  <c r="H16" i="1"/>
  <c r="I16" i="1"/>
  <c r="I15" i="1" s="1"/>
  <c r="F16" i="1"/>
  <c r="F15" i="1" s="1"/>
  <c r="I88" i="1" l="1"/>
  <c r="I226" i="1"/>
  <c r="H15" i="1"/>
  <c r="G88" i="1"/>
  <c r="G15" i="1"/>
  <c r="F160" i="1"/>
  <c r="E66" i="1"/>
  <c r="E259" i="1"/>
  <c r="E304" i="1"/>
  <c r="F282" i="1"/>
  <c r="I282" i="1"/>
  <c r="G282" i="1"/>
  <c r="G221" i="1"/>
  <c r="G193" i="1" s="1"/>
  <c r="G160" i="1" s="1"/>
  <c r="H221" i="1"/>
  <c r="I221" i="1"/>
  <c r="I193" i="1" s="1"/>
  <c r="I160" i="1" s="1"/>
  <c r="E161" i="1"/>
  <c r="F89" i="1"/>
  <c r="F88" i="1" s="1"/>
  <c r="E138" i="1"/>
  <c r="E17" i="1"/>
  <c r="E20" i="1"/>
  <c r="E25" i="1"/>
  <c r="E26" i="1"/>
  <c r="E27" i="1"/>
  <c r="E28" i="1"/>
  <c r="E29" i="1"/>
  <c r="E30" i="1"/>
  <c r="E31" i="1"/>
  <c r="E32" i="1"/>
  <c r="E33" i="1"/>
  <c r="E37" i="1"/>
  <c r="E40" i="1"/>
  <c r="E41" i="1"/>
  <c r="E45" i="1"/>
  <c r="E46" i="1"/>
  <c r="E47" i="1"/>
  <c r="E48" i="1"/>
  <c r="E49" i="1"/>
  <c r="E52" i="1"/>
  <c r="E53" i="1"/>
  <c r="E54" i="1"/>
  <c r="E57" i="1"/>
  <c r="E58" i="1"/>
  <c r="E62" i="1"/>
  <c r="E63" i="1"/>
  <c r="E64" i="1"/>
  <c r="E67" i="1"/>
  <c r="E68" i="1"/>
  <c r="E69" i="1"/>
  <c r="E70" i="1"/>
  <c r="E71" i="1"/>
  <c r="E72" i="1"/>
  <c r="E74" i="1"/>
  <c r="E75" i="1"/>
  <c r="E80" i="1"/>
  <c r="E83" i="1"/>
  <c r="E65" i="1"/>
  <c r="E84" i="1"/>
  <c r="E85" i="1"/>
  <c r="E86" i="1"/>
  <c r="E90" i="1"/>
  <c r="E93" i="1"/>
  <c r="E98" i="1"/>
  <c r="E103" i="1"/>
  <c r="E104" i="1"/>
  <c r="E105" i="1"/>
  <c r="E106" i="1"/>
  <c r="E107" i="1"/>
  <c r="E111" i="1"/>
  <c r="E115" i="1"/>
  <c r="E119" i="1"/>
  <c r="E122" i="1"/>
  <c r="E125" i="1"/>
  <c r="E128" i="1"/>
  <c r="E131" i="1"/>
  <c r="E134" i="1"/>
  <c r="E135" i="1"/>
  <c r="E139" i="1"/>
  <c r="E140" i="1"/>
  <c r="E141" i="1"/>
  <c r="E142" i="1"/>
  <c r="E143" i="1"/>
  <c r="E144" i="1"/>
  <c r="E145" i="1"/>
  <c r="E146" i="1"/>
  <c r="E150" i="1"/>
  <c r="E155" i="1"/>
  <c r="E156" i="1"/>
  <c r="E157" i="1"/>
  <c r="E158" i="1"/>
  <c r="E162" i="1"/>
  <c r="E172" i="1"/>
  <c r="E173" i="1"/>
  <c r="E177" i="1"/>
  <c r="E181" i="1"/>
  <c r="E184" i="1"/>
  <c r="E187" i="1"/>
  <c r="E188" i="1"/>
  <c r="E192" i="1"/>
  <c r="E194" i="1"/>
  <c r="E195" i="1"/>
  <c r="E199" i="1"/>
  <c r="E200" i="1"/>
  <c r="E201" i="1"/>
  <c r="E202" i="1"/>
  <c r="E203" i="1"/>
  <c r="E204" i="1"/>
  <c r="E208" i="1"/>
  <c r="E209" i="1"/>
  <c r="E212" i="1"/>
  <c r="E216" i="1"/>
  <c r="E222" i="1"/>
  <c r="E224" i="1"/>
  <c r="E227" i="1"/>
  <c r="E228" i="1"/>
  <c r="E233" i="1"/>
  <c r="E234" i="1"/>
  <c r="E236" i="1"/>
  <c r="E237" i="1"/>
  <c r="E238" i="1"/>
  <c r="E239" i="1"/>
  <c r="E240" i="1"/>
  <c r="E244" i="1"/>
  <c r="E247" i="1"/>
  <c r="E251" i="1"/>
  <c r="E254" i="1"/>
  <c r="E258" i="1"/>
  <c r="E260" i="1"/>
  <c r="E261" i="1"/>
  <c r="E262" i="1"/>
  <c r="E265" i="1"/>
  <c r="E266" i="1"/>
  <c r="E267" i="1"/>
  <c r="E268" i="1"/>
  <c r="E269" i="1"/>
  <c r="E272" i="1"/>
  <c r="E277" i="1"/>
  <c r="E278" i="1"/>
  <c r="E279" i="1"/>
  <c r="E280" i="1"/>
  <c r="E284" i="1"/>
  <c r="E286" i="1"/>
  <c r="E287" i="1"/>
  <c r="E288" i="1"/>
  <c r="E289" i="1"/>
  <c r="E291" i="1"/>
  <c r="E295" i="1"/>
  <c r="E298" i="1"/>
  <c r="E303" i="1"/>
  <c r="E305" i="1"/>
  <c r="E306" i="1"/>
  <c r="E307" i="1"/>
  <c r="E310" i="1"/>
  <c r="E311" i="1"/>
  <c r="E312" i="1"/>
  <c r="E313" i="1"/>
  <c r="E315" i="1"/>
  <c r="E316" i="1"/>
  <c r="E317" i="1"/>
  <c r="E318" i="1"/>
  <c r="E282" i="1" l="1"/>
  <c r="E283" i="1"/>
  <c r="E221" i="1"/>
  <c r="H193" i="1"/>
  <c r="H160" i="1" s="1"/>
  <c r="E160" i="1" s="1"/>
  <c r="E226" i="1"/>
  <c r="E88" i="1"/>
  <c r="E89" i="1"/>
  <c r="E193" i="1" l="1"/>
  <c r="E15" i="1"/>
  <c r="E16" i="1"/>
  <c r="E223" i="1" l="1"/>
</calcChain>
</file>

<file path=xl/sharedStrings.xml><?xml version="1.0" encoding="utf-8"?>
<sst xmlns="http://schemas.openxmlformats.org/spreadsheetml/2006/main" count="1779" uniqueCount="880">
  <si>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</si>
  <si>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</si>
  <si>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</si>
  <si>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</si>
  <si>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№п/п</t>
  </si>
  <si>
    <t>Наименование мероприятий инвестиционной программы</t>
  </si>
  <si>
    <t>Единица измерений</t>
  </si>
  <si>
    <t>Количество</t>
  </si>
  <si>
    <t>Сумма инвестиций, тыс.тенге (без НДС)</t>
  </si>
  <si>
    <t>Источник финансирования, тыс.тенге</t>
  </si>
  <si>
    <t>собственные</t>
  </si>
  <si>
    <t>заемные</t>
  </si>
  <si>
    <t>Бюджетные средства</t>
  </si>
  <si>
    <t>Нерегулируемая (иная) деятельность</t>
  </si>
  <si>
    <t>по г.Алматы</t>
  </si>
  <si>
    <t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РЭС-1</t>
  </si>
  <si>
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 </t>
  </si>
  <si>
    <t>Перевод части нагрузок с существующих ПС-5А, ПС-17А и ПС-132А на вновь построенную ПС110/10 "Отрар"</t>
  </si>
  <si>
    <t>Реконструкция РП и ТП в зоне ПС 3А (168А) и ПС 6А (1 этап)</t>
  </si>
  <si>
    <t>Реконструкция РП и ТП в зоне ПС 3А (168А) и ПС 6А (2 этап)</t>
  </si>
  <si>
    <t>Реконструкция электрических сетей 10-6/0,4 кВ по Алматинской области с  заменой проводов на СИП</t>
  </si>
  <si>
    <t>Капитальный ремонт распределительных сетей и оборудования</t>
  </si>
  <si>
    <t>Капитализированные проценты</t>
  </si>
  <si>
    <t xml:space="preserve">Начальник Управления перспективного развития </t>
  </si>
  <si>
    <t>Жакупбеков Н.Е.</t>
  </si>
  <si>
    <t>Председатель Правления</t>
  </si>
  <si>
    <t>Умбетов М.А.</t>
  </si>
  <si>
    <t>Разработка ПСД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</si>
  <si>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Разработка ПСД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</si>
  <si>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Разработка ПСД 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</si>
  <si>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И.о. Заместителя Председателя Правления 
по корпоративному развитию и строительству</t>
  </si>
  <si>
    <t>Ибраимханов Д.Е.</t>
  </si>
  <si>
    <t>Приложение 1
к Правилам формирования тарифов</t>
  </si>
  <si>
    <t>форма 12</t>
  </si>
  <si>
    <t>Инвестиционная программа  субъекта естественной монополии</t>
  </si>
  <si>
    <t>Период Инвестиционной программы 2021-2025 годы</t>
  </si>
  <si>
    <t>ВСЕГО на 2021 год</t>
  </si>
  <si>
    <t>Реконструкция  ПС 110/10кВ №119А "Новозападная"</t>
  </si>
  <si>
    <t xml:space="preserve"> Второй этап работ на ПС №170А «Жас Канат» ("Турскиб")</t>
  </si>
  <si>
    <t>Реконструкция ПС 220/110/10кВ №7 АХБК</t>
  </si>
  <si>
    <t>Реконструкции ПС с заменой ОД КЗ 35-110кВ на элегазовые выключатели</t>
  </si>
  <si>
    <t>Реконструкции ПС с заменой масляных выключателей на вакуумные реклоузеры и элегазовые выключатели</t>
  </si>
  <si>
    <t>Реконструкции ПС с заменой выключателей ВМ и ВМГ на вакуумные выключатели (ретрофит)</t>
  </si>
  <si>
    <t>Разработка ПСД Строительство Захода-выхода ВЛ-110кВ №103А/104А на ПС "Коян-Коз"с реконструкцией и заменой проводов на композитный с заменой  опор</t>
  </si>
  <si>
    <t>Реконструкция КЛ-35 кВ от ПС№65А"Ремстройтехника" до опоры №2 ПС 36А "Мраморный завод"</t>
  </si>
  <si>
    <t>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</si>
  <si>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</si>
  <si>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</si>
  <si>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Прокладка КЛ-10 кВ "ПС-151А - ТП-1203</t>
  </si>
  <si>
    <t>Строительство 2 КЛ-10 кВ от разных секций ПС-119А на РП-183 с установкой в/в ячейки на ПС-119А и РП-183</t>
  </si>
  <si>
    <t>Перевод нагрузки с ф.9 ПС-127 на проектируемый РП со строительством 2 КЛ-10 кВ от ПС-171</t>
  </si>
  <si>
    <t>Прокладка КЛ-10кВ: "РП24-оп.№1 ВЛ-6кВ ТП-5041</t>
  </si>
  <si>
    <t>Разработка схемы надежного электроснабжения ТП-2077 "БСМП" (потребитель 1 категории)</t>
  </si>
  <si>
    <t>Перевод электрических сетей 6 кВ РП-42 на повышенное напряжение 10 кВ. Замена существующих КЛ</t>
  </si>
  <si>
    <t>Прокладка 2КЛ-10 кВ путем врезки в существующий КЛ-6 кВ «ф.36-1А – РП-41» до ТП-2391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</si>
  <si>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</si>
  <si>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 xml:space="preserve">Трансформаторы реконструируемых РП и ТП в зоне ПС 3А (168А) и ПС 6А </t>
  </si>
  <si>
    <t>Перевод части нагрузок с существующей ПС №4 на вновь построенную ПС110/10-10КВ "Алатау"</t>
  </si>
  <si>
    <t>Разработка ПСД Реконструкция ПС-220кВ №140А «Западная» с заменой автотрансформаторов</t>
  </si>
  <si>
    <t xml:space="preserve">Разработка ПСД Перевод нагрузки с существующей ПС 35/10 кВ «Кок-Озек» на вновь посторенную ПС 110/10 кВ «Кок-Озек» </t>
  </si>
  <si>
    <t>Строительство ПС 110/10 кВ «Кокозек» с присоединением к ОРУ-110 кВ ПС 220 кВ «Каскелен» Карасайского района Алматинской области</t>
  </si>
  <si>
    <t>Разработка ПСД "Перевод отрезка ВЛ-220кВ №2063/2073 от ПС №147А "Таугуль" до опоры №9 в КЛ-220кВ"</t>
  </si>
  <si>
    <t xml:space="preserve">Разработка ПСД "Перевод отрезка ВЛ-220кВ №2063/2073 в КЛ-220кВ от опоры №35 до ПС №160А "Ерменсай"  </t>
  </si>
  <si>
    <t>Реконструкция электрических сетей 10/0,4кВ РЭС "Отеген батыр"</t>
  </si>
  <si>
    <t>Реконструкция электрических сетей 6-10/0,4кВ Карасайского РЭС</t>
  </si>
  <si>
    <t>Реконструкция электрических сетей 6-10/0,4кВ Талгарского РЭС</t>
  </si>
  <si>
    <t xml:space="preserve"> Перевод нагрузки с существующей ПС 35/10 кВ «Кок-Озек» на вновь посторенную ПС 110/10 кВ «Кок-Озек»</t>
  </si>
  <si>
    <t>Реконструкция и строительство распределительных сетей 35-10-6-0,4кВ по Алматинской области со строительством РП-10кВ и ВЛ-10кВ в Карасайском районе Алматинской области</t>
  </si>
  <si>
    <t>Разработка автоматизированной системы коммерческого учета электроэнергии ПС областных РЭС и РП города, и расширению существующих систем диспетчеризации с установкой систем телемеханики и связи в ЖРЭС, ТРЭС АО «АЖК</t>
  </si>
  <si>
    <t>Приобретение основных средств и НМА</t>
  </si>
  <si>
    <t>Инвестиционная программа на 2021 год</t>
  </si>
  <si>
    <t>Инвестиционная программа на 2022 год</t>
  </si>
  <si>
    <t>ВСЕГО на 2022 год</t>
  </si>
  <si>
    <t>Реконструкция ПС 110 кВ №46А "Шоссейная" с заменой трансформаторов на 2х63МВА с КРУН-10кВ</t>
  </si>
  <si>
    <t xml:space="preserve"> Строительство Захода-выхода ВЛ-110кВ №103А/104А на ПС "Коян-Коз"с реконструкцией и заменой проводов на композитный</t>
  </si>
  <si>
    <t>Реконструкция ПС-220кВ №140А «Западная» с заменой автотрансформаторов</t>
  </si>
  <si>
    <t>по Алматинской области</t>
  </si>
  <si>
    <t>"Перевод отрезка ВЛ-220кВ №2063/2073 от ПС №147А "Таугуль" до опоры №9 в КЛ-220кВ"</t>
  </si>
  <si>
    <t xml:space="preserve"> "Перевод отрезка ВЛ-220кВ №2063/2073 в КЛ-220кВ от опоры №35 до ПС №160А "Ерменсай"  </t>
  </si>
  <si>
    <t>Инвестиционная программа на 2023 год</t>
  </si>
  <si>
    <t>ВСЕГО на 2023 год</t>
  </si>
  <si>
    <t>Пусконаладочные работы на Реконструкция ПС-220/110/10кВ №7 АХБК</t>
  </si>
  <si>
    <t>Инвестиционная программа на 2024 год</t>
  </si>
  <si>
    <t>ВСЕГО на 2024 год</t>
  </si>
  <si>
    <t>Строительство ПС 110/10кВ "Шамалган"(Ушконыр)</t>
  </si>
  <si>
    <t>Разработка ПСД Реконструкция ВЛ-110кВ №137А ПС-110кВ №115А "Куртинская"- ПС-110кВ №114А "Междуреченская"</t>
  </si>
  <si>
    <t>Разработка ПСД Реконструкция ВЛ-110 кВ №138А, №129А,</t>
  </si>
  <si>
    <t>Разработка ПСД Реконструкция ВЛ-220 кВ №2113, №2433</t>
  </si>
  <si>
    <t>Инвестиционная программа на 2025 год</t>
  </si>
  <si>
    <t>ВСЕГО на 2025 год</t>
  </si>
  <si>
    <t xml:space="preserve"> Реконструкция ВЛ-110кВ №137А ПС-110кВ №115А "Куртинская"- ПС-110кВ №114А "Междуреченская"</t>
  </si>
  <si>
    <t>Реконструкция ВЛ-110 кВ №138А, №129А</t>
  </si>
  <si>
    <t>Прокладка КЛ-10кВ от ПС-151А "Райымбек" до РП-41 с.2</t>
  </si>
  <si>
    <t>Реконструкция , новое строительство ВЛ-0,4кВ по РЭС-1, РЭС-4, РЭС-5, РЭС-7 с переводом на самонесущий изолированый провод. Строительство и реконструкция существующих ТП для разгрузки перегруженных ТП. Реконструкция не соответствующих эксплуатационным требованиям ТП-6-10/0,4кВ.</t>
  </si>
  <si>
    <t>Разработка ПСД Замена ОДКЗ-110кВ, с модернизацией устройств РЗиА РЗиА и АСКУЭ на ПС №121И "Есик-Западная", ПС №28А "Каргалы", ПС №114А Междуречинск, ПС №105А "Баканас", ПС №123И "Сарыбулак"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</si>
  <si>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</si>
  <si>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Модернизация систем безопасности зданий и прилегающих к ним территорий (Манаса 24Б, Розыбакиева,6)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</si>
  <si>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</si>
  <si>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ОДКЗ-110кВ, с модернизацией устройств РЗиА РЗиА и АСКУЭ на ПС №121И "Есик-Западная", ПС №28А "Каргалы", ПС №114А Междуречинск, ПС №105А "Баканас", ПС №123И "Сарыбулак"</t>
  </si>
  <si>
    <t>Разработка ПСД по реконструкции и мордернизации ЛЭП-6-10-0,4кВ в зоне Алматинской области</t>
  </si>
  <si>
    <t>Разработка ПСД по оптимизации протяженных сетей 6-10кВ с установкой в сеть "умных" выключателей</t>
  </si>
  <si>
    <t>Реконструкция ПС -110/10кВ №102И "Бескайнар"</t>
  </si>
  <si>
    <t>Корректировка ПСД Строительство ПС 110/10кВ "Шамалган"(Ушконыр)</t>
  </si>
  <si>
    <t>Реконструкция и мордернизация ЛЭП-6-10-0,4кВ в зоне Алматинской области</t>
  </si>
  <si>
    <t>Оптимизация протяженных сетей 6-10кВ с установкой в сеть "умных" выключателей</t>
  </si>
  <si>
    <t>Абылкасимов Н.А.</t>
  </si>
  <si>
    <t>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</si>
  <si>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</si>
  <si>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Разработка ПСД "Реконструкция ВЛ-110кВ №152А"</t>
  </si>
  <si>
    <t>Реконструкция ВЛ-110кВ №152А</t>
  </si>
  <si>
    <t>Первый Заместитель Председателя Правления - Главный инженер</t>
  </si>
  <si>
    <t>Сағындықов Б.Қ.</t>
  </si>
  <si>
    <t>шт</t>
  </si>
  <si>
    <t xml:space="preserve">Вводной выключатель ВЭ-110кВ Т-1 </t>
  </si>
  <si>
    <t>ЗРУ-10кВ</t>
  </si>
  <si>
    <t>1.1.</t>
  </si>
  <si>
    <t>1.2.</t>
  </si>
  <si>
    <t xml:space="preserve">ЗРУ-10кВ I-IV-секции </t>
  </si>
  <si>
    <t>Установка в помещении ЗРУ-10кВ ячейки КРУ-10кВ</t>
  </si>
  <si>
    <t xml:space="preserve">Ячейки КРУ-6кВ </t>
  </si>
  <si>
    <t xml:space="preserve">Установка и подключение токоограничивающих реакторов 6кВ типа РТСТСГ10 2х2500А </t>
  </si>
  <si>
    <t>компл.</t>
  </si>
  <si>
    <t xml:space="preserve">Дугогасящие реакторы 6кВ </t>
  </si>
  <si>
    <t>шт.
компл.</t>
  </si>
  <si>
    <t>55
6</t>
  </si>
  <si>
    <t>2.1.</t>
  </si>
  <si>
    <t>2.2.</t>
  </si>
  <si>
    <t>2.3.</t>
  </si>
  <si>
    <t>2.4.</t>
  </si>
  <si>
    <t>БМЗ</t>
  </si>
  <si>
    <t>Трансформаторы мощностью 63МВА</t>
  </si>
  <si>
    <t>КРУ-10кВ</t>
  </si>
  <si>
    <t xml:space="preserve">Трансформаторы мощностью  2х63 МВА </t>
  </si>
  <si>
    <t>3.1.</t>
  </si>
  <si>
    <t>ПСД</t>
  </si>
  <si>
    <t>Замена провода на композитный</t>
  </si>
  <si>
    <t>км</t>
  </si>
  <si>
    <t>5.1.</t>
  </si>
  <si>
    <t>КЛ</t>
  </si>
  <si>
    <t>КТП</t>
  </si>
  <si>
    <t>ТП</t>
  </si>
  <si>
    <t>км
шт</t>
  </si>
  <si>
    <t>57,361
11</t>
  </si>
  <si>
    <t>8.1.</t>
  </si>
  <si>
    <t>8.2.</t>
  </si>
  <si>
    <t>8.3.</t>
  </si>
  <si>
    <t>7.1.</t>
  </si>
  <si>
    <t>7.2.</t>
  </si>
  <si>
    <t>7.3.</t>
  </si>
  <si>
    <t>332,301
70</t>
  </si>
  <si>
    <t>6.1.</t>
  </si>
  <si>
    <t>6.2.</t>
  </si>
  <si>
    <t>6.3.</t>
  </si>
  <si>
    <t>КЛ-10кВ</t>
  </si>
  <si>
    <t>КТПБ-10/0,4</t>
  </si>
  <si>
    <t>км.
шт.
комппл.</t>
  </si>
  <si>
    <t>19,9
15
4</t>
  </si>
  <si>
    <t>11.1.</t>
  </si>
  <si>
    <t>11.2.</t>
  </si>
  <si>
    <t>11.3.</t>
  </si>
  <si>
    <t>12.1.</t>
  </si>
  <si>
    <t>12.2.</t>
  </si>
  <si>
    <t>км
компл.</t>
  </si>
  <si>
    <t>13,04
12</t>
  </si>
  <si>
    <t>ВЛ - 0,4кВ</t>
  </si>
  <si>
    <t>399,052
52</t>
  </si>
  <si>
    <t>9.1.</t>
  </si>
  <si>
    <t>9.2.</t>
  </si>
  <si>
    <t>Разработка ПСД Реконструкция ПС 220/110/35/10кВ №68И "Шелек"</t>
  </si>
  <si>
    <t>9.3.</t>
  </si>
  <si>
    <t>378,6087
122</t>
  </si>
  <si>
    <t>10.1.</t>
  </si>
  <si>
    <t>10.2.</t>
  </si>
  <si>
    <t>10.3.</t>
  </si>
  <si>
    <t>ТМ-630/10</t>
  </si>
  <si>
    <t>19.1.</t>
  </si>
  <si>
    <t>19.2.</t>
  </si>
  <si>
    <t>22,534
4</t>
  </si>
  <si>
    <t>ВЛ-10кВ</t>
  </si>
  <si>
    <t>ВЛ-0,4кВ</t>
  </si>
  <si>
    <t>РП-10кВ</t>
  </si>
  <si>
    <t>36,31
1</t>
  </si>
  <si>
    <t>36.1.</t>
  </si>
  <si>
    <t>36.2.</t>
  </si>
  <si>
    <t>36.3.</t>
  </si>
  <si>
    <t>36.4.</t>
  </si>
  <si>
    <t>3.2.</t>
  </si>
  <si>
    <t>3.3.</t>
  </si>
  <si>
    <t>3.4.</t>
  </si>
  <si>
    <t>37.1.</t>
  </si>
  <si>
    <t>37.2.</t>
  </si>
  <si>
    <t>шт
км</t>
  </si>
  <si>
    <t>1
3</t>
  </si>
  <si>
    <t>Ячейки в РП-183</t>
  </si>
  <si>
    <t xml:space="preserve">Ячейки на ПС-119А </t>
  </si>
  <si>
    <t>4
0,4</t>
  </si>
  <si>
    <t>Оперативно-информационныйкомплекс: ATI SCADA</t>
  </si>
  <si>
    <t>комплекс</t>
  </si>
  <si>
    <t>ТП-10/0,4кВ</t>
  </si>
  <si>
    <t>54
11</t>
  </si>
  <si>
    <t>26.1.</t>
  </si>
  <si>
    <t>26.2.</t>
  </si>
  <si>
    <t>139,4
1</t>
  </si>
  <si>
    <t>27.1.</t>
  </si>
  <si>
    <t>27.2.</t>
  </si>
  <si>
    <t>27.3.</t>
  </si>
  <si>
    <t>1.3.</t>
  </si>
  <si>
    <t>1.4.</t>
  </si>
  <si>
    <t>ОРУ-110кВ</t>
  </si>
  <si>
    <t>ТМ-10МВА</t>
  </si>
  <si>
    <t>АКБ</t>
  </si>
  <si>
    <t>шт
компл.</t>
  </si>
  <si>
    <t>2
2</t>
  </si>
  <si>
    <t>15.1.</t>
  </si>
  <si>
    <t>15.2.</t>
  </si>
  <si>
    <t>16
3</t>
  </si>
  <si>
    <t>ЛЭП-35кВ</t>
  </si>
  <si>
    <t>23.1.</t>
  </si>
  <si>
    <t>23.2.</t>
  </si>
  <si>
    <t>24.1.</t>
  </si>
  <si>
    <t>24.2.</t>
  </si>
  <si>
    <t>24.3.</t>
  </si>
  <si>
    <t>ПНР</t>
  </si>
  <si>
    <t>ТМ 25МВА</t>
  </si>
  <si>
    <t>ВЛ-110кВ</t>
  </si>
  <si>
    <t>2
0,5</t>
  </si>
  <si>
    <t>22.1.</t>
  </si>
  <si>
    <t>22.2.</t>
  </si>
  <si>
    <t>14,85
5</t>
  </si>
  <si>
    <t>24,3
19</t>
  </si>
  <si>
    <t>13.1.</t>
  </si>
  <si>
    <t>13.2.</t>
  </si>
  <si>
    <t>Ячейки с вакуумным выключателем</t>
  </si>
  <si>
    <t>12
3</t>
  </si>
  <si>
    <t>14.1.</t>
  </si>
  <si>
    <t>14.2.</t>
  </si>
  <si>
    <t>149
67,8</t>
  </si>
  <si>
    <t>работа</t>
  </si>
  <si>
    <t xml:space="preserve">ТМ </t>
  </si>
  <si>
    <t>271
31,3384</t>
  </si>
  <si>
    <t>КТПН</t>
  </si>
  <si>
    <t>СМР</t>
  </si>
  <si>
    <t>Реконструкция аккумуляторных батарей на подстанциях 35/110/220кВ</t>
  </si>
  <si>
    <t>Автоматизированная система коммерческого учета электроэнергии (АСКУЭ)  по г.Алматы</t>
  </si>
  <si>
    <t>ПУ</t>
  </si>
  <si>
    <t>Реконструкция диспетчерского центра ОДС, Манаса 24</t>
  </si>
  <si>
    <t>Автоматизированная система коммерческого учета электроэнергии (АСКУЭ)   по Алматинской области</t>
  </si>
  <si>
    <t>Реконструкция диспетчерского центра ЦДС, Розыбакиева 6</t>
  </si>
  <si>
    <t>Модернизацию существующей ИТ инфраструктуры АО «АЖК», внедрение СКС во всех офисах,  , дооснащение  «полки с дисками для дискового массива»  необходимого для расширения места под работу ИС и хранения информации,  закуп оборудования маршрутизации для передачи информации и отказоустойчивости между географически разнесенных сегментами кластера.</t>
  </si>
  <si>
    <t>14.3.</t>
  </si>
  <si>
    <t>34.1.</t>
  </si>
  <si>
    <t>28.1.</t>
  </si>
  <si>
    <t>28.2.</t>
  </si>
  <si>
    <t>28.3.</t>
  </si>
  <si>
    <t>18.1.</t>
  </si>
  <si>
    <t>18.2.</t>
  </si>
  <si>
    <t>18.3.</t>
  </si>
  <si>
    <t>29.3.</t>
  </si>
  <si>
    <t>17.1.</t>
  </si>
  <si>
    <t>17.2.</t>
  </si>
  <si>
    <t>23.3.</t>
  </si>
  <si>
    <t>И.о. Управляющего директора по капитальному строительству</t>
  </si>
  <si>
    <t>комплект</t>
  </si>
  <si>
    <t>Комплект</t>
  </si>
  <si>
    <t>Штука</t>
  </si>
  <si>
    <t xml:space="preserve">	Штука</t>
  </si>
  <si>
    <t>компл</t>
  </si>
  <si>
    <t>Экспертиза</t>
  </si>
  <si>
    <t>Разработка ПСД "Реконструкция ЛЭП-110кВ №103А/104А с заменой существующего провода на композитный"</t>
  </si>
  <si>
    <t>4.1</t>
  </si>
  <si>
    <t>4.2</t>
  </si>
  <si>
    <t>4.3</t>
  </si>
  <si>
    <t>4.4</t>
  </si>
  <si>
    <t>4.5</t>
  </si>
  <si>
    <t>4.6</t>
  </si>
  <si>
    <t>4.7</t>
  </si>
  <si>
    <t>4.8</t>
  </si>
  <si>
    <t>м</t>
  </si>
  <si>
    <t>шт.</t>
  </si>
  <si>
    <t>Приобретение муфт</t>
  </si>
  <si>
    <t>Разработка ПСД "Перевод ПС-35/10кВ №133А "Орбита" в РП-10кВ совмещенный с ТП-10/0,4кВ</t>
  </si>
  <si>
    <t>Корректировка ПСД «Замена ТП-5350 с реконструкцией существующих отходящих ЛЭП-6-0,4 кВ»</t>
  </si>
  <si>
    <t>Увеличение уставного капитала</t>
  </si>
  <si>
    <t xml:space="preserve">Приобретение муфт </t>
  </si>
  <si>
    <t>Прокладка кабеля 10кВ</t>
  </si>
  <si>
    <t>Монтаж муфт</t>
  </si>
  <si>
    <t>19</t>
  </si>
  <si>
    <t>Разработка ПСД "Развитие Шелекского энергоузла"</t>
  </si>
  <si>
    <t>Разработка ПСД-Замена существующей КЛ-10кВ ф.1-35А от ПС-35А до опоры №1 ВЛ-10кВ с выносом с территории застройки, раположенный по адресу: Илийский р/н, п.Боралдай</t>
  </si>
  <si>
    <t>ПНР Строительство ПС 110/10 кВ «Кокозек» с присоединением к ОРУ-110 кВ ПС 220 кВ «Каскелен» Карасайского района Алматинской области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</si>
  <si>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</si>
  <si>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</si>
  <si>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</si>
  <si>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</si>
  <si>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</si>
  <si>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</si>
  <si>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</si>
  <si>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</si>
  <si>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</si>
  <si>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21</t>
  </si>
  <si>
    <t>22</t>
  </si>
  <si>
    <t>23</t>
  </si>
  <si>
    <t>Проведение комплексной вневедомственной экспертизы по рабочему проекту "Реконструкция ПС-220/110/10 кВ №7А "АХБК"</t>
  </si>
  <si>
    <t>компл
км
шт.</t>
  </si>
  <si>
    <t>2
3,386
2</t>
  </si>
  <si>
    <t>2.1</t>
  </si>
  <si>
    <t xml:space="preserve">Приобретение реклоузера вакуумного автоматического </t>
  </si>
  <si>
    <t>2.2</t>
  </si>
  <si>
    <t>Приобретение кабеля силового 10 кВ</t>
  </si>
  <si>
    <t>2.3</t>
  </si>
  <si>
    <t>Корректировка ПСД "Реконструкция и новое строительство электрических сетей 10-6-0,4кВ, замена перегруженных и отработавших нормативный срок КЛ для повышения надежности по РЭС-1"</t>
  </si>
  <si>
    <t>шт
комплект
км</t>
  </si>
  <si>
    <t xml:space="preserve">Приобретение и монтаж оборудования в ТП </t>
  </si>
  <si>
    <t>Приобретение устройств телемеханики для РП</t>
  </si>
  <si>
    <t>Монтаж и наладка устройств телемеханики на ТП</t>
  </si>
  <si>
    <t>Монтаж и наладка устройств телемеханики на РП</t>
  </si>
  <si>
    <t>Приобретение и прокладка кабеля 10кВ</t>
  </si>
  <si>
    <t>294
7
14,28</t>
  </si>
  <si>
    <t>5.1</t>
  </si>
  <si>
    <t>Приобретение устройства телемеханики для ТП</t>
  </si>
  <si>
    <t>5.2</t>
  </si>
  <si>
    <t>5.3</t>
  </si>
  <si>
    <t>5.4</t>
  </si>
  <si>
    <t>5.5</t>
  </si>
  <si>
    <t>Приобретение и прокладка кабеля 10 кВ</t>
  </si>
  <si>
    <t>5.6</t>
  </si>
  <si>
    <t>5.7</t>
  </si>
  <si>
    <t>Прокладка кабеля 10 кВ</t>
  </si>
  <si>
    <t>5.8</t>
  </si>
  <si>
    <t>6.1</t>
  </si>
  <si>
    <t>Приобретение оборудования для реконструкции ТП</t>
  </si>
  <si>
    <t xml:space="preserve">Корректировка ПСД "Реконструкция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РЭС-6" </t>
  </si>
  <si>
    <t>Проведение комплексной вневедомственной экспертизы по рабочему проекту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</si>
  <si>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 xml:space="preserve">Экспертиза </t>
  </si>
  <si>
    <t>шт
км
комплект</t>
  </si>
  <si>
    <t>58
23,16
5</t>
  </si>
  <si>
    <t>10.1</t>
  </si>
  <si>
    <t>10.2</t>
  </si>
  <si>
    <t>10.3</t>
  </si>
  <si>
    <t>Приобретение Шкафа АСКУЭ УТМ-64М</t>
  </si>
  <si>
    <t>10.4</t>
  </si>
  <si>
    <t>Приобретение Шкафа компоновочный телемеханики Sigmeco SD.02.1.i</t>
  </si>
  <si>
    <t>10.5</t>
  </si>
  <si>
    <t>Приобретение блочно-модульного здания БМЗ из 3-х модулей</t>
  </si>
  <si>
    <t>10.6</t>
  </si>
  <si>
    <t>Приобретение РУ-10кВ из 12-ти камер</t>
  </si>
  <si>
    <t>10.7</t>
  </si>
  <si>
    <t>Приобретение РУ-0,4кВ из 3-х панелей</t>
  </si>
  <si>
    <t>22
0,23
1</t>
  </si>
  <si>
    <t>11.1</t>
  </si>
  <si>
    <t>Пробретение маркера электронного с функцией самовыравнивания и RFID технологией</t>
  </si>
  <si>
    <t>11.2</t>
  </si>
  <si>
    <t xml:space="preserve">Приобретение кабеля силового 10 кВ </t>
  </si>
  <si>
    <t>11.3</t>
  </si>
  <si>
    <t>11.4</t>
  </si>
  <si>
    <t>Устройство Телемеханики Sigmeco для ТП</t>
  </si>
  <si>
    <t>243
6,732</t>
  </si>
  <si>
    <t>12.1</t>
  </si>
  <si>
    <t>12.2</t>
  </si>
  <si>
    <t>12.3</t>
  </si>
  <si>
    <t>Разработка ПСД «Перевод электрических сетей 6 кВ РП-42 на повышенное напряжение 10 кВ. Замена существующих КЛ»</t>
  </si>
  <si>
    <t>230
2,47</t>
  </si>
  <si>
    <t>14.1</t>
  </si>
  <si>
    <t>14.2</t>
  </si>
  <si>
    <t>14.3</t>
  </si>
  <si>
    <t>Разработка ПСД «Перевод электрических сетей 6 кВ РП-48, РП-49 и ТП-001 на повышенное напряжение 10 кВ. Замена оборудования и прокладка новых КЛ-10 кВ»</t>
  </si>
  <si>
    <t>Проведение комплексной вневедомственной экспертизы по рабочему проекту  «Перевод электрических сетей 6 кВ РП-48, РП-49 и ТП-001 на повышенное напряжение 10 кВ. Замена оборудования и прокладка новых КЛ-10 кВ»</t>
  </si>
  <si>
    <t>273
8,48</t>
  </si>
  <si>
    <t>17.1</t>
  </si>
  <si>
    <t>17.2</t>
  </si>
  <si>
    <t>17.3</t>
  </si>
  <si>
    <t>Приобретение кабеля силового 10кВ</t>
  </si>
  <si>
    <t>Реконструкция ПС 5А</t>
  </si>
  <si>
    <t>приобретние микропроцессорного устройства защиты и автоматики по току напряжения  РС 83 АВ2</t>
  </si>
  <si>
    <t>приобретние микропроцессорного устройства защиты и автоматики по току РС 83 А2.0</t>
  </si>
  <si>
    <t>приобретние микропроцессорного устройства защиты по напряжению с функцией  РС 83 0 В2</t>
  </si>
  <si>
    <t>Провод соединительный со скрученными медными жилами, с ПВХ изоляцией</t>
  </si>
  <si>
    <t>Монтаж трансформатора</t>
  </si>
  <si>
    <t>Монтаж шкафов комплектных распределительных устройств</t>
  </si>
  <si>
    <t>Монтаж ограничителя переапряжений</t>
  </si>
  <si>
    <t>Приобретение провода неизолированного для ВЛЭП из стальных оцинкованных проволок 1 группы и алюминиевых проволок ГОСТ 839-80, марки АС 600/72мм2</t>
  </si>
  <si>
    <t>Подвещивание кабеля на тросе</t>
  </si>
  <si>
    <t>Приобретение и монтаж муфт концевых</t>
  </si>
  <si>
    <t>Демонтаж оборудования</t>
  </si>
  <si>
    <t>Монтаж зажимов</t>
  </si>
  <si>
    <t>Приобретение зажимов</t>
  </si>
  <si>
    <t xml:space="preserve">Приобретение и установка вентилятора осевого фланцевого из оцинкованной стали </t>
  </si>
  <si>
    <t>компект</t>
  </si>
  <si>
    <t>Приобретение и установка электрического конвектора ЭВУБ-1,5, с трморегулятором</t>
  </si>
  <si>
    <t>Приобретение и установка бытового сплит-кондиционера Electrolux EACS-07HAT/N3</t>
  </si>
  <si>
    <t>Приобретение прибора трехфазного учета и измерений SATEC EM133</t>
  </si>
  <si>
    <t>Замена трансформаторов в ТП</t>
  </si>
  <si>
    <t>Установка системы автоматичесиой пожарной сигнализации в РП и ПС</t>
  </si>
  <si>
    <t>Установка систем АСКУЭ и телемеханики в РП и ПС</t>
  </si>
  <si>
    <t xml:space="preserve">Установка телемеханики в ТП </t>
  </si>
  <si>
    <t>Приобретение шкафа ШУЭ</t>
  </si>
  <si>
    <t>Приобретение шкафа АСКУЭ</t>
  </si>
  <si>
    <t>Приобретение  прибора трехфазный учета и измерений Satec EM133</t>
  </si>
  <si>
    <t>Приобретение многофункционального измерительного преобразователя ЭНИП</t>
  </si>
  <si>
    <t>Приобретение трансформатора тока ТШП</t>
  </si>
  <si>
    <t>Приобретение кабеля АПвПу 1х400/70 (мк)-10</t>
  </si>
  <si>
    <t>Приобретеине муфт</t>
  </si>
  <si>
    <t xml:space="preserve">Приобретение оборудования для ПС </t>
  </si>
  <si>
    <t xml:space="preserve">Приобретение оборудования для РС </t>
  </si>
  <si>
    <t xml:space="preserve">Приобретение оборудования для ТП </t>
  </si>
  <si>
    <t>Приобретение устройств защиты Sigmeco</t>
  </si>
  <si>
    <t>комплект
шт</t>
  </si>
  <si>
    <t>4
13</t>
  </si>
  <si>
    <t>Приобретение Здания ДГР</t>
  </si>
  <si>
    <t>к-т</t>
  </si>
  <si>
    <t>Приобретение ящика зажимов трансформатора ЯЗВ-120</t>
  </si>
  <si>
    <t>Приобретение шкафа распределения переменного тока типа АС-2</t>
  </si>
  <si>
    <t>Приобретение шкафа DS-4</t>
  </si>
  <si>
    <t>Приобретение щита переенного тока с устройством АВР из 4 панелей</t>
  </si>
  <si>
    <t>Приобретение шкаф АСКУЭ, УТМ-64</t>
  </si>
  <si>
    <t>Приобретение трансформатора ТМ-100/6(10)/0,4 кВ</t>
  </si>
  <si>
    <t>Приобретеине шкафов зажимов ТН СШ 110 кВ</t>
  </si>
  <si>
    <t>Приобретение шкафов защиты присоединений от ОЗЗ для сетей с компенсированной нетралью</t>
  </si>
  <si>
    <t>Создание санитарно-бытовых условий (мобильный туалет)</t>
  </si>
  <si>
    <t>Приобретение шкафа противоаварийной автоматики ШЭ 2210621</t>
  </si>
  <si>
    <t>Услуги по оценке риска и ущерба</t>
  </si>
  <si>
    <t>оценка</t>
  </si>
  <si>
    <t>Землеустроительные и земельно-кадастровые работы "Изготовление землеустроительных проектов земельных участков под ПС-220/110/10 кВ "Кокпек" Енбекшиказахского района Алматинской области , под ПС-110/35/10 кВ "Саты" и по прирезку к ПС №77И "Жаланаш Кегенского района Алматинской области</t>
  </si>
  <si>
    <t xml:space="preserve">землеустроительный проект </t>
  </si>
  <si>
    <t>км
комплект
шт</t>
  </si>
  <si>
    <t>76,87
43
2380</t>
  </si>
  <si>
    <t>Приобретение провода СИП</t>
  </si>
  <si>
    <t>Приобретение устройства сбора данных телеметрии Sigmeco для ТП</t>
  </si>
  <si>
    <t>комплект.</t>
  </si>
  <si>
    <t xml:space="preserve">Приобретение железобетонных стоек </t>
  </si>
  <si>
    <t>Приобретение силового оборудования для ТП</t>
  </si>
  <si>
    <t>Приобретние линейно-подвестной арматуры</t>
  </si>
  <si>
    <t>22,94
22
5449</t>
  </si>
  <si>
    <t xml:space="preserve">Приобретение блочно-модульного здания (БМЗ) из 1-го модуля </t>
  </si>
  <si>
    <t>Приобретение блочно-модульного здания (БМЗ) из 2-х модулей</t>
  </si>
  <si>
    <t xml:space="preserve">Приобретеине РУ-10кВ из 1 камеры КСО-3М-KEM/kz </t>
  </si>
  <si>
    <t xml:space="preserve">Приобретение РУ-0,4 кВ из 2-х панелей серии ЩО-70 </t>
  </si>
  <si>
    <t xml:space="preserve">Приобретение Шкафа серии КМ-1КФ-KEM/kz </t>
  </si>
  <si>
    <t>Приобретение РУ-10кВ из 15-ти камер типа КСО2-10-KEM/kz</t>
  </si>
  <si>
    <t>72,09
3
1159</t>
  </si>
  <si>
    <t xml:space="preserve">Приобретение блочно-модульного здания (БМЗ)  </t>
  </si>
  <si>
    <t xml:space="preserve">Приобретение РУ-0,4кВиз 3-х панелей </t>
  </si>
  <si>
    <t>Приобретение РУ-10кВ из 14-ти камер типа КСО2-10-KЕМ/k</t>
  </si>
  <si>
    <t>31.1</t>
  </si>
  <si>
    <t xml:space="preserve">Видеокамера TR-D3223WDZIR3 Внутренняя купольная 2Мп вариофокальная IP-камера с мотор-зумом и ИК-подсветкой. </t>
  </si>
  <si>
    <t>Видеокамера Компактная уличная 2Мп вариофокальная IP-камера с мотор-зумом. Матрица 1/2.8" Sony STARVIS CMOS 2Мп, чувствительность: 0.003Лк (F1.6) / 0Лк (ИК вкл.), разрешение FullHD(1920x1080) 25 к/с, кодек H.265, вариофокальный моторизированный объектив 5-50мм, режим "день/ночь" (механический ИК-фильтр), real WDR (120 dB), 3D-DNR, ROI, Defog, двусторонний аудиоканал (1вход/1выход, встроенный микрофон), встроенный видеоархив (Edge Storage) - MicroSD до 128 Гб, тревожные вход/выход, питание 12В DC или PoE (802.3af), -40°C ... +60°C, IP67, ИК-подсветка до 70 м. Поддержка TRASSIR CLOUD.</t>
  </si>
  <si>
    <t>Жесткий диск Seagate SkyHawk, 10000 GB HDD SATA ST10000VE0008, 7200rpm, 256MB cache, SATA 6 Gb/s</t>
  </si>
  <si>
    <t xml:space="preserve">Программное обеспечение ОРИОН ПРО" ИСП.127 </t>
  </si>
  <si>
    <t>Системный блок Core i5-9400F-2.9GHz/H310/RAM 8GB/SSD 240GB/HDD 1000GB/GT1030-2GB/ DVD/400W. Монитор Samsung S24F350FHI LCD 23.5" 1920x1080, PLS (LED), 4ms, 250 cd/m2, 1000:1, HDMI/D-Sub Клавиатура и мышь, USB, Ritmix RKC-105W KeyBoard + mouse, wireless, 114 keys, rus/lat, black</t>
  </si>
  <si>
    <t xml:space="preserve">Преобразователь интерфейса  С2000-ETHERNET </t>
  </si>
  <si>
    <t>TRASSIR NeuroStation Pro - Сетевой видеорегистратор для IP-видеокамер (128 канальный) под управлением TRASSIR OS (Linux) с поддержкой видеоналитики (приобретается отдельно): Face Recognition, AutoTRASSIR, Neuro Detector, Crowd Detector, Direction Detector, Wear Detector, Hardhat Detector, Neuro Counter, Queue Detector, Staff Tracker, Heat Map on Map. Подробное описание модулей смотрите в разделе ПО TRASSIR. Поддержка Offload-аналитики (приём и обработка изображений передаваемых с других серверов TRASSIR). Регистрация, воспроизведение до 128 IP-видеокамер любого поддерживаемого производителя (лицензии для подключения IP-видеокамер приобретаются отдельно), при наличии DualStream. Установка до 8-х HDD 3.5. Крепление в 19 стойку, 4U. Габариты 482х530х177 мм</t>
  </si>
  <si>
    <t>TRASSIR UltraStation 36 - Сетевые видеорегистраторы под управлением (256 канальный) TRASSIR OS (Linux) для систем IP видеонаблюдения (NVR) повышенной мощности и надежности, поддержка видеоаналитики TRASSIR. Запись до 256 каналов, воспроизведение и отображение до 128 (25 к/с на канал, любое разрешение, суммарный битрейт 700 Мбит/сек). Лицензии для подключения камер приобретаются отдельно. Подключение до 2-х мониторов (2 независимых видеовыхода: 1xVGA, 1xDVI/HDMI). Горячая замена (HotSwap), работают в режиме массива RAID 5. TRASSIR Failover в подарок. Подключение дополнительной дисковой полки через SAS. 2 сетевых адаптера 1Гбит. Поддерживается (приобретается отдельно): AutoTRASSIR, FaceRecognition, TRASSIR SIMT (TRASSIR ActiveSearch+, TRASSIR ActiveDome+), TRASSIR PeopleCounter, TRASSIR ActivePOS, Бизнес-аналитика и др. Быстрая загрузка и готовность к работе. 19 Rack Mount 4U (437х178х660 мм), Redundant PSU AC220B (блок питания с двойным резервированием). 36 HDD в комплекте</t>
  </si>
  <si>
    <t>Управляемый коммутатор (24 канальный POE SWICH) TRASSIR 2 уровня с 24 PoE портами ( 24х10/100 Mbps PoE Ports,2х1000 Base-X,2х 10/100/1000 Base-T), стандарты IEEE802.3af, IEEE802.3at, Hi-PoE, управление через web-интерфейс, PoE до 250 метров,PoE бюджет 360 Вт, грозозащита</t>
  </si>
  <si>
    <t>Управляемый коммутатор (16 канальный POE SWICH) TRASSIR 2 уровня с 16 PoE портами ( 16х10/100 Mbps PoE Ports,2х1000 Base-X,2х 10/100/1000 Base-T), стандарты IEEE802.3af, IEEE802.3at, Hi-PoE, управление через web-интерфейс, PoE до 250 метров, PoE бюджет 240 Вт, грозозащита</t>
  </si>
  <si>
    <t>TRASSIR MiniClient (видеорегистратор 32 канальный) - Удаленное рабочее место TRASSIR OS (Linux). Отображение и воспроизведение до 32-х каналов видео/аудио (при наличии DualStream). Подключение к неограниченному количеству серверов TRASSIR. Резервирование (запись) до 32-х каналов TRASSIR NetSync с других серверов TRASSIR (приобретаются отдельно). Поддержка 1 x HDD/SSD 3.5 любой емкости (HDD нет в комплекте), для записи архива с удаленного сервера TRASSIR. Все возможности TRASSIR: удаленное управление модулями, разграничение прав доступа, настройка (при наличии прав). Поддержка технологий TRASSIR MultiStream, MultiStor II (просмотр видео на медленных соединениях и 3G). 2 независимых видеовыхода для мониторов: 1 x HDMI, 1 x VGA выходы. Экспорт архива, USB 3.0. Габариты 300x44,5x191,8 мм</t>
  </si>
  <si>
    <t>TRASSIR NetSync - Профессиональное программное обеспечение для синхронизации архива 1-го любого видеоканала с другого сервера TRASSIR (через сеть, используется для повышения надежности, резервирования или дублирования архивов в распределенных системах). Поддержка синхронизации архива основного и/или дополнительного потоков видеоканала. Синхронизируется весь архив или архив по тревожным событиями. Постоянно (по доступности канала связи) или по расписанию</t>
  </si>
  <si>
    <t>Программное обеспечение для турникета TRASSIR Face Sigur - Функционал интеграции со СКУД «Sigur» возможность использования распознавания лиц для прохода, а так же возможность использования двухфакторной авторизации лицо+карта доступа. Лицензия на 1 канал распознавания лиц + 1 точку прохода (дверь, шлагбаум, турникет)</t>
  </si>
  <si>
    <t xml:space="preserve">AutoTRASSIR до 30 км\ч на 1 USB-ключ TRASSIR (Программное обеспечение для распознавания авто номеров) 4 канала распознавания </t>
  </si>
  <si>
    <t xml:space="preserve">TRASSIR Sigur - интеграция с системы контроля и управления доступом «Sigur»  </t>
  </si>
  <si>
    <t>TRASSIR Neuro Detector-16 -пакет лицензий TRASSIR Neuro Detector для обработки 16 каналов видео</t>
  </si>
  <si>
    <t>Монитор LG 22MK430H-B</t>
  </si>
  <si>
    <t>LED телевизор LG 43UM7100PLB</t>
  </si>
  <si>
    <t>Шлагбаум BFT 4,2 м</t>
  </si>
  <si>
    <t>Сетевой контроллер «Sigur E900U» (для открытия и закрытия турникетов)</t>
  </si>
  <si>
    <t xml:space="preserve">MATRIX-II EH серый считыватель (карточки) EM MARINE И HID </t>
  </si>
  <si>
    <t>Устройство удаленного мониторинга датчиков NetPing IO v2</t>
  </si>
  <si>
    <t>Турникет PERCo-TTR-04.1G с планкой турникета PERCo-AS-04</t>
  </si>
  <si>
    <t>GSN ACS 101 Комплект радиосигнализации 200 м, приемник, 2 передатчика (Блок дистанционного управления)</t>
  </si>
  <si>
    <t xml:space="preserve">С 2000-USB Преобразователь интерфейса </t>
  </si>
  <si>
    <t>Оптическая муфта А-Оптик АО-10016-48S</t>
  </si>
  <si>
    <t xml:space="preserve">Коммутатор Mikrotik CRS328-4C-20S-4S+RM </t>
  </si>
  <si>
    <t>С2000-KДЛ Контроллер двухпроводной линии связи (для адресных систем).</t>
  </si>
  <si>
    <t>Релейный сигнально-пусковой блок с управлением по интерфейсу модели С2000-СП1 исполнение 01</t>
  </si>
  <si>
    <t>SIHD 1205-01B Блок питания 12В, 3А, имп., под АКБ 7А/ч.</t>
  </si>
  <si>
    <t>ДИП-34А-03 Извещатель пожарный дымовой оптико-электронный</t>
  </si>
  <si>
    <t>ИПР 513-3АМ Извещатель пожарный ручной адресный</t>
  </si>
  <si>
    <t>Прибор управления оповещением модели Рокот-2</t>
  </si>
  <si>
    <t>34.1</t>
  </si>
  <si>
    <t>Выключатель вакуумный AVL-1200 1000А</t>
  </si>
  <si>
    <t>Выключатель вакуумный переименован на ВВ-АЕ-12 в комплекте с выкатным элементом</t>
  </si>
  <si>
    <t>Выключатель вакуумный переименован на ВВ-АЕ-12</t>
  </si>
  <si>
    <t>Выключатель вакуумный 35/1000 SMART-35 применение на подстанции (Rec 35-Smart 1-Sub7)</t>
  </si>
  <si>
    <t>Выключатель нагрузки ВНР-10/630-10зУ3</t>
  </si>
  <si>
    <t>Выключатель нагрузки ВНРп-10/400-10зп с предохранителями и ножами заземления расположенными за предохранителями снизу выключателя</t>
  </si>
  <si>
    <t>Выключатель нагрузки с заземляющими ножами (нижн. располож.), ВНР-10/400</t>
  </si>
  <si>
    <t>Выключатель нагрузки автогазовый ВНА-10/630-20У2</t>
  </si>
  <si>
    <t>Выключатель нагрузки автогазовый ВНАп-10/400-20зпУ2, с предохранителями и ножами заземления</t>
  </si>
  <si>
    <t>Заградитель высокочастотный, ВЗ-200-0,5-40 УХЛ1</t>
  </si>
  <si>
    <t>Заградитель высокочастотный, ВЗ-400-0,5-40 УХЛ1</t>
  </si>
  <si>
    <t>Заградитель высокочастотный, ВЗ-630-0,5-40 УХЛ1</t>
  </si>
  <si>
    <t>Камера сборная одностороннего обслуживания КСО-366 У3 3Н-630</t>
  </si>
  <si>
    <t>Камера сборная одностороннего обслуживания КСО-366 У3 4Н-630</t>
  </si>
  <si>
    <t>Модуль управления TER-CM-16-2(220-1) для вакуумного выключателя BB/TEL-10</t>
  </si>
  <si>
    <t>Ограничитель еренапряжений 110кВ, ОПНп-110/77/10/2-УХЛ1</t>
  </si>
  <si>
    <t>Ограничитель перенапряжений, ОПН-У-35/40,5-2 УХЛ1</t>
  </si>
  <si>
    <t>Ограничитель перенапряжения ОПН-6 УХЛ-1 с полимерной внешней изоляцией</t>
  </si>
  <si>
    <t>Ограничитель перенапряжения ОПНп-10 УХЛ1</t>
  </si>
  <si>
    <t>Трансформатор напряжения 3хЗНОЛП-10кВ с литой изоляцией, с двумя вторичными обмотками</t>
  </si>
  <si>
    <t>Трансформатор напряжения НТМИ-10</t>
  </si>
  <si>
    <t>Траснформатор напряжения НТМИ-6</t>
  </si>
  <si>
    <t>Элегазовый выключатель на напряжение 110 кВ, Выключатель оснащается пружинным приводом ППрК.</t>
  </si>
  <si>
    <t>Прибор для измерения показателей качества и учета электрической энергии PM130 PLUS</t>
  </si>
  <si>
    <t>Преобразователь измерительный ЭНИП-2-45/100-220-А3Е4-21 преобразователь измерительный многофункциональный</t>
  </si>
  <si>
    <t>Конденсатор связи СМАПВ-110/ √3-6,4 УХЛ 1 Ех</t>
  </si>
  <si>
    <t>Конденсатор связи СМАПВ-66/√3-4,4 УХЛ1 Ех</t>
  </si>
  <si>
    <t>Модем OnCell G3150A-LTE-EU-T</t>
  </si>
  <si>
    <t>Модем УПСТМ 0,2 (в корпусе)</t>
  </si>
  <si>
    <t>Модуль связи ТИТ-430У для телемеханика</t>
  </si>
  <si>
    <t>Коммуникационный контроллер Синком Д3</t>
  </si>
  <si>
    <t>Процессор многоядерный, Socket LGA 1150</t>
  </si>
  <si>
    <t>Термосигнализатор ТКП-160СГ-М-2  L-6 м</t>
  </si>
  <si>
    <t>Амперметр цифровой амперметр предназначен для измерения силы тока в электрических сетях</t>
  </si>
  <si>
    <t>Микропроцессорное реле максимального тока серии РС80 АВРМ 21ДС</t>
  </si>
  <si>
    <t>Реле защиты РС83-А2.0</t>
  </si>
  <si>
    <t>Трансформатор тока Т-0,66 У3 300/5</t>
  </si>
  <si>
    <t>Трансформатор тока Т-0,66 У3 400/5</t>
  </si>
  <si>
    <t>Трансформатор тока ТОЛ-10/0.5S/10P-100/5</t>
  </si>
  <si>
    <t>Трансформатор тока ТОЛ-10/0.5S/10P-150/5</t>
  </si>
  <si>
    <t>Трансформатор тока ТОЛ-10/0.5S/10P-200/5</t>
  </si>
  <si>
    <t>Трансформатор тока ТОЛ-10/0.5S/10P-300/5</t>
  </si>
  <si>
    <t>Трансформатор тока ТОЛ-10/0.5S/10P-50/5</t>
  </si>
  <si>
    <t>Ввод высоковольтный для масляных выключателей с  RIP изоляцией ВК-35 на ВМ-35кВ типа С-35</t>
  </si>
  <si>
    <t>Аккумуляторная батарея Marathon m 12v 155 ft</t>
  </si>
  <si>
    <t>Регистратор Терминал сбора информации и регистрации аварийных событий типа ЭКРА 232</t>
  </si>
  <si>
    <t>Трансформатор тока ТЗРЛ-150 нулевой последовательности</t>
  </si>
  <si>
    <t>Трансформатор тока ТЗРЛ-200 нулевой последовательности</t>
  </si>
  <si>
    <t>Процессор многоядерный, Socket LGA 1151</t>
  </si>
  <si>
    <t>Модуль дискретного ввода вывода МК 110-224.8Д.4Р</t>
  </si>
  <si>
    <t>Выключатель нагрузки автогазовый BНА-10/630-20У2</t>
  </si>
  <si>
    <t>Выключатель вакуумный BB/TEL-10-20/1000-У2-047</t>
  </si>
  <si>
    <t xml:space="preserve">Трансформатор тока ТОЛ-10/0,5S/10P-200/5 </t>
  </si>
  <si>
    <t xml:space="preserve">Трансформатор тока ТОЛ-10-ЗУХЛ2.1 0,5S/10Р/10Р (трехобмоточные) к/тт 400/5 </t>
  </si>
  <si>
    <t>Трансформатор тока ТФЗМ-110 для наружной установки 400/5</t>
  </si>
  <si>
    <t>Ремонт ВЛ-6кВ РЛНД-513-РЛНД-501-ТП-5048 мкр.Баганашыл РЭС-5</t>
  </si>
  <si>
    <t>Ремонт ВЛ-6кВ Ф.81-160 - ТП-5038 мкр.Ерменсай РЭС-5</t>
  </si>
  <si>
    <t>Ремонт  ВЛ-6кВ РЛНД-508-ТП-5299 мкр.Ерменсай РЭС-5</t>
  </si>
  <si>
    <t>Ремонт ВЛ-6кВ ТП-200-РЛНД-505 мкр.Ремизовка РЭС-5</t>
  </si>
  <si>
    <t>Ремонт ВЛ-6 кВ РП-97-ТП-6805 Отпайка на ТП-6939 Медеуский район, ул.Диваева РЭС-6</t>
  </si>
  <si>
    <t>Ремонт ВЛ-10кВ ф.3-27 КРЭС</t>
  </si>
  <si>
    <t>Ремонт ВЛ-10кВ ф.4-27А, с.Алмалыбак КРЭС</t>
  </si>
  <si>
    <t>Ремонт ВЛ-0,4кВ ТП-3006 мкр. Тастыбулак РЭС-3</t>
  </si>
  <si>
    <t>Ремонт ВЛ-0,4кВ ТП-4519 ул.Кубеева  ул.Новокузнецкая РЭС-4</t>
  </si>
  <si>
    <t>Ремонт ВЛ-0,4кВ от ТП- 445 ИРЭС</t>
  </si>
  <si>
    <t>Ремонт ВЛ-0,4кВ от ТП-1184 с.Караой ОБРЭС</t>
  </si>
  <si>
    <t>Ремонт ВЛ-0,4кВ от ТП-1250 ОБРЭС</t>
  </si>
  <si>
    <t>Ремонт ВЛ-0,4кВ от ТП-255 ОБРЭС</t>
  </si>
  <si>
    <t>Ремонт ВЛ-0,4кВ от ТП-10/0,4кВ № 326, с.Абай КРЭС</t>
  </si>
  <si>
    <t>Ремонт ВЛ-0,4кВ от ТП №148 с.Жармухамет, КРЭС</t>
  </si>
  <si>
    <t>Ремонт ВЛ-0,4кВ от ТП-10/0,4кВ №511, г.Каскелен КРЭС</t>
  </si>
  <si>
    <t>Ремонт ВЛ-0,4кВ от ТП 10/0,4кВ № 663 Вых-1 с. ШРЭС</t>
  </si>
  <si>
    <t>Ремонт ВЛ-0,4кВ от ТП-456 с.Космос  1,04км ЕРЭС</t>
  </si>
  <si>
    <t>Ремонт ВЛ-0,4 кВ от ТП-169 ТРЭС</t>
  </si>
  <si>
    <t>Ремонт КЛ-0,4 кВ РП-34-к.я-8- к.я-13 мкр Кокмайса РЭС-1</t>
  </si>
  <si>
    <t>Ремонт КЛ-0,4 кВ РП-34-к.я-11- к.я-12 мкр Кокмайса РЭС-1</t>
  </si>
  <si>
    <t>Ремонт КЛ-0,4 кВ ТП-1220-к.я-15- к.я-16 мкр Кокмайса РЭС-1</t>
  </si>
  <si>
    <t>Ремонт КЛ-0,4 кВ ТП-1220-к.я-14 мкр Кокмайса РЭС-1</t>
  </si>
  <si>
    <t>Ремонт КЛ-0,4 кВ ТП-1160-к.я-1 ул.Макатаева уг.ул.Кожамкулова РЭС-1</t>
  </si>
  <si>
    <t>Ремонт КЛ-0,4 кВ ТП-1160-к/я-2-к.я-8 ул.Макатаева уг.ул.Кожамкулова РЭС-1</t>
  </si>
  <si>
    <t>Ремонт КЛ-0,4 кВ ТП-1160-к.я-21 ул.Макатаева уг.ул.Кожамкулова РЭС-1</t>
  </si>
  <si>
    <t>Ремонт КЛ-0,4 кВ ТП-2040-к.я.1 ул.Наурызбай батыра- уг.ул.Карасай батыра РЭС-2</t>
  </si>
  <si>
    <t>Ремонт КЛ-0,4 кВ ТП-2040-к.я.2-к.я.1 ул.Наурызбай батыра- уг.ул.Карасай батыра РЭС-2</t>
  </si>
  <si>
    <t>Ремонт КЛ-0,4 кВ ТП-5245 к.я-5-к.я-10 пр.Абая/ул.Желтоксан РЭС-5</t>
  </si>
  <si>
    <t>Ремонт КЛ-0,4 кВ ТП-5373 к.я-6-к.я-7 сев.ул.Тимирязева/южн.ул.Жандосова РЭС-5</t>
  </si>
  <si>
    <t>Ремонт КЛ-0,4 кВ ТП-5373 к.я-107-к.я-208, к.я-208-к.я-206, к.я-206-к.я-204 ул.Розыбакиева, 204-206 РЭС-5</t>
  </si>
  <si>
    <t>Ремонт КЛ-0,4 кВ ТП-5629-к.я-24 мкр.Орбита-2 РЭС-5</t>
  </si>
  <si>
    <t>Ремонт КЛ-0,4 кВ ТП 6471 к.я-2 ул.Керей-Жанибек хандары РЭС-6</t>
  </si>
  <si>
    <t>Ремонт КЛ-10 кВ ТП-2760 с1,с2 - ТП-2766 с1,с2 ул.Клочкова - уг.ул.Шевченко РЭС-2</t>
  </si>
  <si>
    <t>Ремонт оборудования ТП-5021 ул.Утепова/ул.Розыбакиева РЭС-5</t>
  </si>
  <si>
    <t xml:space="preserve">шт </t>
  </si>
  <si>
    <t>Ремонт оборудования ТП-7436 мкр. Жетысу-1 РЭС-7</t>
  </si>
  <si>
    <t>Ремонт оборудования ТП-7331  мкр. Аксай-3а РЭС-7</t>
  </si>
  <si>
    <t>Ремонт оборудования  ТП-7335 М-н Жетысу-2 РЭС-7</t>
  </si>
  <si>
    <t>Ремонт ВЛ-10кВ ф.9-40А, с.Кольди, Умтылский с/о КРЭС</t>
  </si>
  <si>
    <t>Приобретение основных средств и нематериальных активов</t>
  </si>
  <si>
    <t>Переход на сервисную печать(корридорная)</t>
  </si>
  <si>
    <t>Компьютеры 192 шт</t>
  </si>
  <si>
    <t xml:space="preserve">Аккумуляторные батареи Маратон </t>
  </si>
  <si>
    <t>Цифровая камера "Экшн камера", 26 шт</t>
  </si>
  <si>
    <t>Мост измерительный HFJS-8103C, 3 шт</t>
  </si>
  <si>
    <t>Измеритель коэффициента трансформации СА-540, 1шт</t>
  </si>
  <si>
    <t>Микроометр, 10 шт</t>
  </si>
  <si>
    <t xml:space="preserve">Аккумуляторные батареи Маратон, 68 шт </t>
  </si>
  <si>
    <t>Комплект видеонаблюдения для видеофиксации квалификационных проверок</t>
  </si>
  <si>
    <t>Лицензии Microsoft Visio 32шт</t>
  </si>
  <si>
    <t>Лицензии Microsoft Project proffessional 6 шт</t>
  </si>
  <si>
    <t>Лицензии программного обеспечения CorelDRAW-19шт</t>
  </si>
  <si>
    <t>35</t>
  </si>
  <si>
    <t>Количество в натуральных показателях</t>
  </si>
  <si>
    <t>план</t>
  </si>
  <si>
    <t>факт</t>
  </si>
  <si>
    <t>Собственные средства</t>
  </si>
  <si>
    <t>Заемные средства</t>
  </si>
  <si>
    <t>Информация субъекта естественной монополии</t>
  </si>
  <si>
    <t>о ходе исполнения субъектом инвестиционной программы за 4 квартал 2022 года</t>
  </si>
  <si>
    <t>Проведение комплексной вневедомственной экспертизы по рабочему проекту «Замена ТП-5350 с реконструкцией существующих отходящих ЛЭП-6-0,4 кВ»</t>
  </si>
  <si>
    <t>Проведение комплексной вневедомственной экспертизы по рабочему проекту "Замена существующей КЛ-10кВ ф.1-35А от ПС-35А до опоры №1 ВЛ-10кВ с выносом с территории застройки, раположенный по адресу: Илийский р/н, п.Боралдай"</t>
  </si>
  <si>
    <t>Автомобиль грузовой, дизельный, фургон, грузоподъемность не более 5</t>
  </si>
  <si>
    <t>Автомобиль карьерный самосвал, грузоподъемность более 10 т, но не более 400 т, способ разгрузки задний</t>
  </si>
  <si>
    <t>Автомобиль специализированный, кран-манипулятор, грузоподъемность более 1 т, но не более 10 т</t>
  </si>
  <si>
    <t>Автомобиль специализированный, автогидроподъемник, высота стрелы более 17 м, но не более 30 м, конструкция стрелы локтевая (коленчатая)</t>
  </si>
  <si>
    <t>Автомобиль специализированный, автогидроподъемник, высота стрелы более 17 м, но не более 30 м, конструкция стрелы рычажно-телескопическая</t>
  </si>
  <si>
    <t>Автомобиль специализированный, автокран, грузоподъемность не менее 8 т, но не более 40 т</t>
  </si>
  <si>
    <t>4.9</t>
  </si>
  <si>
    <t>Приобретение и монтаж труб</t>
  </si>
  <si>
    <t>5.9</t>
  </si>
  <si>
    <t>Приобретение и монтаж трансформаторов тока ТШП</t>
  </si>
  <si>
    <t>Приобретение комплекта централизованной защиты от однофазных замыканий Геум Плюс</t>
  </si>
  <si>
    <t>Приобретение Трансформатора тока марки ТТИ А 150/5А 5ВА</t>
  </si>
  <si>
    <t>Приобретение шкафа ШП (ШП-1, ШП-2)</t>
  </si>
  <si>
    <t xml:space="preserve">Разработка автоматизированной системы коммерческого учета электроэнергии ПС областных РЭС и РП города, и расширению существующих систем диспетчеризации с установкой систем телемеханики и связи в ЖРЭС, ТРЭС АО «АЖК» </t>
  </si>
  <si>
    <t>Приобретение Шкафа УСПД Sigmeco в составе: Шкаф учета наружного 800х650х250 ЩМП-4-3 76 У2, Многофункциональный контроллер ARIS MT200-D100-M5-B16-G-TE, GPRS модем ONCELL с GSM антенной в комплекте G3150A-LTE-EU-T, Сетевой коммутатор 8 портов Ethernet 100/1000Мб/сек с МОХА EDS-G308-2SFT-T, Нагревательный элемент с термостатом DKS, Источник бесперебойного питания 1000ВА SVC, Устройство защиты промышленных интерфейсов Commeng DIP 24 V, Выключатель С 6А 2Р 230V AC OptiDin BM63-2C6</t>
  </si>
  <si>
    <t>Приобретение Шкафа телемеханики ТМ Sigmeco в составе: Шкаф навесной 2000х800х300мм одностороннего обслуживания - 1шт, коммуникационный контроллер, клеммник СОМ-портала контроллера, устройство синхронизации времени, модуль ввода (8 дискретных входов, 24В), коммутатор, 4G роутер с антенной GSM, устройство защиты линии Ethernet, Детектор коротких замыканий на DIN-рейку, резервная аккумуляторная батарея 12В, монтажный комплект</t>
  </si>
  <si>
    <t>Приобретение ЦЭ6850М 0,2S/0.5 57,7-100/220-380В 5-(7,5)А 2Н 1Р ШЗ1</t>
  </si>
  <si>
    <t>Приобретение Измерительного преобразователя Satec EM133-5-50Hz-H-ACDC-870</t>
  </si>
  <si>
    <t>Приобретение Преобразователя интерфейса ПР-3</t>
  </si>
  <si>
    <t>Приобретение Модуля TC Satec 12Dior-DRC</t>
  </si>
  <si>
    <t>Приобретение Клеммы прижимной ГОСТ Р 51177-2017</t>
  </si>
  <si>
    <t xml:space="preserve">Приобретение Трансформатора тока </t>
  </si>
  <si>
    <t>Приобретение Кабеля интерфейсного (RS-485) КИПЭВ</t>
  </si>
  <si>
    <t>Приобретение Кабеля для структурированных кабельных систем типа UNITRONIC LAN 200 SF/UTP Cat.5e FLEX 4х2хА WG 26/7</t>
  </si>
  <si>
    <t>Приобретение проводов силовых</t>
  </si>
  <si>
    <t xml:space="preserve">Приобретение кабелей </t>
  </si>
  <si>
    <t>км
м                
комплект  шт</t>
  </si>
  <si>
    <t>12,44488
4487,49                
18                       1102</t>
  </si>
  <si>
    <t>шт
км
комплект   м</t>
  </si>
  <si>
    <t>684
11,4282
91         3536,5</t>
  </si>
  <si>
    <t>920
23,1882
180          45</t>
  </si>
  <si>
    <t>226
7
14,28</t>
  </si>
  <si>
    <t>452
7
36,495</t>
  </si>
  <si>
    <t>251
7
7,6</t>
  </si>
  <si>
    <t>35
384</t>
  </si>
  <si>
    <t>35
72</t>
  </si>
  <si>
    <t>164
885
34,138    ремонт оборудования 4</t>
  </si>
  <si>
    <t>комплект
шт
км             ремонт оборудования</t>
  </si>
  <si>
    <t xml:space="preserve">   </t>
  </si>
  <si>
    <t>Проведение комплексной вневедомственной экспертизы по рабочему проекту "Перевод ПС-35/10кВ №133А "Орбита" в РП-10кВ совмещенный с ТП-10/0,4кВ</t>
  </si>
  <si>
    <t>164
949
34,138    ремонт оборудования 4</t>
  </si>
  <si>
    <t>20</t>
  </si>
  <si>
    <t>24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</si>
  <si>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</si>
  <si>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</si>
  <si>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</si>
  <si>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</si>
  <si>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</si>
  <si>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</si>
  <si>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</si>
  <si>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</si>
  <si>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</si>
  <si>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</si>
  <si>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</si>
  <si>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</si>
  <si>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</si>
  <si>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</si>
  <si>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</si>
  <si>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</si>
  <si>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</si>
  <si>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</si>
  <si>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</si>
  <si>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</si>
  <si>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</si>
  <si>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</si>
  <si>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</si>
  <si>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</si>
  <si>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</si>
  <si>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</si>
  <si>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</si>
  <si>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</si>
  <si>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</si>
  <si>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</si>
  <si>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</si>
  <si>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</si>
  <si>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</si>
  <si>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</si>
  <si>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</si>
  <si>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</si>
  <si>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</si>
  <si>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</si>
  <si>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24.39</t>
  </si>
  <si>
    <t>25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</si>
  <si>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</si>
  <si>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</si>
  <si>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</si>
  <si>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</si>
  <si>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</si>
  <si>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</si>
  <si>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</si>
  <si>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</si>
  <si>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</si>
  <si>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</si>
  <si>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</si>
  <si>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</si>
  <si>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</si>
  <si>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26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</si>
  <si>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</si>
  <si>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</si>
  <si>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</si>
  <si>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</si>
  <si>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</si>
  <si>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</si>
  <si>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</si>
  <si>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</si>
  <si>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</si>
  <si>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</si>
  <si>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</si>
  <si>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27</t>
  </si>
  <si>
    <t>28</t>
  </si>
  <si>
    <t>29</t>
  </si>
  <si>
    <t>30</t>
  </si>
  <si>
    <t>31</t>
  </si>
  <si>
    <t>31.2</t>
  </si>
  <si>
    <t>31.3</t>
  </si>
  <si>
    <t>31.4</t>
  </si>
  <si>
    <t>31.5</t>
  </si>
  <si>
    <t>31.6</t>
  </si>
  <si>
    <t>31.7</t>
  </si>
  <si>
    <t>31.8</t>
  </si>
  <si>
    <t>32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</si>
  <si>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</si>
  <si>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</si>
  <si>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</si>
  <si>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</si>
  <si>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</si>
  <si>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</si>
  <si>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</si>
  <si>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</si>
  <si>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</si>
  <si>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</si>
  <si>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</si>
  <si>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</si>
  <si>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33</t>
  </si>
  <si>
    <t>34</t>
  </si>
  <si>
    <t>36</t>
  </si>
  <si>
    <t>37</t>
  </si>
  <si>
    <t>37.1</t>
  </si>
  <si>
    <t>37.2</t>
  </si>
  <si>
    <t>37.3</t>
  </si>
  <si>
    <t>37.4</t>
  </si>
  <si>
    <t>37.5</t>
  </si>
  <si>
    <t>37.6</t>
  </si>
  <si>
    <t>37.7</t>
  </si>
  <si>
    <t>37.8</t>
  </si>
  <si>
    <t>37.9</t>
  </si>
  <si>
    <t>37.10</t>
  </si>
  <si>
    <t>37.11</t>
  </si>
  <si>
    <t>37.12</t>
  </si>
  <si>
    <t>37.13</t>
  </si>
  <si>
    <t>37.14</t>
  </si>
  <si>
    <t>37.15</t>
  </si>
  <si>
    <t>37.16</t>
  </si>
  <si>
    <t>37.17</t>
  </si>
  <si>
    <t>37.18</t>
  </si>
  <si>
    <t>37.19</t>
  </si>
  <si>
    <t>37.20</t>
  </si>
  <si>
    <t>37.21</t>
  </si>
  <si>
    <t>37.22</t>
  </si>
  <si>
    <t>37.23</t>
  </si>
  <si>
    <t>37.24</t>
  </si>
  <si>
    <t>37.25</t>
  </si>
  <si>
    <t>37.26</t>
  </si>
  <si>
    <t>37.27</t>
  </si>
  <si>
    <t>37.28</t>
  </si>
  <si>
    <t>37.29</t>
  </si>
  <si>
    <t>37.30</t>
  </si>
  <si>
    <t>37.31</t>
  </si>
  <si>
    <t>37.32</t>
  </si>
  <si>
    <t>37.33</t>
  </si>
  <si>
    <t>38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</si>
  <si>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</si>
  <si>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</si>
  <si>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</si>
  <si>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</si>
  <si>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</si>
  <si>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</si>
  <si>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</si>
  <si>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</si>
  <si>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</si>
  <si>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</si>
  <si>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</si>
  <si>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</si>
  <si>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</si>
  <si>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</si>
  <si>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</si>
  <si>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</si>
  <si>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</si>
  <si>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</si>
  <si>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</si>
  <si>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</si>
  <si>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</si>
  <si>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</si>
  <si>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</si>
  <si>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38.24</t>
  </si>
  <si>
    <t>38.25</t>
  </si>
  <si>
    <t>38.26</t>
  </si>
  <si>
    <t>38.27</t>
  </si>
  <si>
    <t>38.28</t>
  </si>
  <si>
    <t>38.29</t>
  </si>
  <si>
    <t>38.30</t>
  </si>
  <si>
    <t>38.31</t>
  </si>
  <si>
    <t>38.32</t>
  </si>
  <si>
    <t>38.33</t>
  </si>
  <si>
    <t>38.34</t>
  </si>
  <si>
    <t>38.35</t>
  </si>
  <si>
    <t>38.36</t>
  </si>
  <si>
    <t>38.37</t>
  </si>
  <si>
    <t>38.38</t>
  </si>
  <si>
    <t>38.39</t>
  </si>
  <si>
    <t>38.40</t>
  </si>
  <si>
    <t>38.41</t>
  </si>
  <si>
    <t>38.42</t>
  </si>
  <si>
    <t>38.43</t>
  </si>
  <si>
    <t>38.44</t>
  </si>
  <si>
    <t>38.45</t>
  </si>
  <si>
    <t>38.46</t>
  </si>
  <si>
    <t>38.47</t>
  </si>
  <si>
    <t>38.48</t>
  </si>
  <si>
    <t>38.49</t>
  </si>
  <si>
    <t>38.50</t>
  </si>
  <si>
    <t>38.51</t>
  </si>
  <si>
    <t>38.52</t>
  </si>
  <si>
    <t>38.53</t>
  </si>
  <si>
    <t>38.54</t>
  </si>
  <si>
    <t>38.55</t>
  </si>
  <si>
    <t>38.56</t>
  </si>
  <si>
    <t>38.57</t>
  </si>
  <si>
    <t>38.58</t>
  </si>
  <si>
    <t>38.59</t>
  </si>
  <si>
    <t>38.60</t>
  </si>
  <si>
    <t>38.61</t>
  </si>
  <si>
    <t>38.62</t>
  </si>
  <si>
    <t>38.63</t>
  </si>
  <si>
    <t>38.64</t>
  </si>
  <si>
    <t>38.65</t>
  </si>
  <si>
    <t>38.66</t>
  </si>
  <si>
    <t>38.67</t>
  </si>
  <si>
    <t>38.68</t>
  </si>
  <si>
    <t>38.69</t>
  </si>
  <si>
    <t>38.70</t>
  </si>
  <si>
    <t>38.71</t>
  </si>
  <si>
    <t>38.72</t>
  </si>
  <si>
    <t>38.73</t>
  </si>
  <si>
    <t>38.74</t>
  </si>
  <si>
    <t>38.75</t>
  </si>
  <si>
    <t>38.76</t>
  </si>
  <si>
    <t>38.77</t>
  </si>
  <si>
    <t>38.78</t>
  </si>
  <si>
    <t>38.79</t>
  </si>
  <si>
    <t>38.80</t>
  </si>
  <si>
    <t>38.81</t>
  </si>
  <si>
    <t>38.82</t>
  </si>
  <si>
    <t>38.83</t>
  </si>
  <si>
    <t>38.84</t>
  </si>
  <si>
    <t>38.85</t>
  </si>
  <si>
    <t>38.86</t>
  </si>
  <si>
    <t>38.87</t>
  </si>
  <si>
    <t>38.88</t>
  </si>
  <si>
    <t>38.89</t>
  </si>
  <si>
    <t>38.90</t>
  </si>
  <si>
    <t>38.91</t>
  </si>
  <si>
    <t>38.92</t>
  </si>
  <si>
    <t>38.93</t>
  </si>
  <si>
    <t>38.94</t>
  </si>
  <si>
    <t>39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</si>
  <si>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</si>
  <si>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</si>
  <si>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</si>
  <si>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</si>
  <si>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</si>
  <si>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</si>
  <si>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</si>
  <si>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</si>
  <si>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</si>
  <si>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39.10</t>
  </si>
  <si>
    <t>39.11</t>
  </si>
  <si>
    <t>39.12</t>
  </si>
  <si>
    <t>39.13</t>
  </si>
  <si>
    <t>39.14</t>
  </si>
  <si>
    <t>39.15</t>
  </si>
  <si>
    <t>39.16</t>
  </si>
  <si>
    <t>39.17</t>
  </si>
  <si>
    <t>39.18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</si>
</sst>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>
      <alignment horizontal="left" vertical="top"/>
    </xf>
    <xf numFmtId="0" fontId="12" fillId="0" borderId="0"/>
    <xf numFmtId="0" fontId="8" fillId="0" borderId="0"/>
    <xf numFmtId="0" fontId="2" fillId="0" borderId="0"/>
    <xf numFmtId="0" fontId="13" fillId="0" borderId="0"/>
    <xf numFmtId="0" fontId="9" fillId="0" borderId="0"/>
    <xf numFmtId="0" fontId="9" fillId="0" borderId="0"/>
    <xf numFmtId="165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284">
    <xf numFmtId="0" fontId="0" fillId="0" borderId="0" xfId="0"/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" fontId="3" fillId="0" borderId="0" xfId="0" applyNumberFormat="1" applyFont="1" applyFill="1" applyAlignment="1"/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/>
    <xf numFmtId="164" fontId="3" fillId="0" borderId="1" xfId="1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Fill="1" applyBorder="1" applyAlignment="1" applyProtection="1">
      <alignment horizontal="center" vertical="center"/>
    </xf>
    <xf numFmtId="164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right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1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Alignment="1"/>
    <xf numFmtId="0" fontId="3" fillId="4" borderId="0" xfId="0" applyFont="1" applyFill="1" applyAlignment="1"/>
    <xf numFmtId="0" fontId="1" fillId="0" borderId="17" xfId="0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3" fontId="1" fillId="0" borderId="40" xfId="0" applyNumberFormat="1" applyFont="1" applyFill="1" applyBorder="1" applyAlignment="1">
      <alignment horizontal="center" vertical="center"/>
    </xf>
    <xf numFmtId="3" fontId="1" fillId="0" borderId="4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64" fontId="1" fillId="0" borderId="18" xfId="1" applyNumberFormat="1" applyFont="1" applyFill="1" applyBorder="1" applyAlignment="1" applyProtection="1">
      <alignment horizontal="center" vertical="center" wrapText="1"/>
    </xf>
    <xf numFmtId="164" fontId="3" fillId="0" borderId="9" xfId="1" applyNumberFormat="1" applyFont="1" applyFill="1" applyBorder="1" applyAlignment="1" applyProtection="1">
      <alignment horizontal="center" vertical="center" wrapText="1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right" vertical="center"/>
    </xf>
    <xf numFmtId="164" fontId="1" fillId="0" borderId="19" xfId="1" applyNumberFormat="1" applyFont="1" applyFill="1" applyBorder="1" applyAlignment="1" applyProtection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/>
    <xf numFmtId="0" fontId="11" fillId="0" borderId="2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1" fillId="0" borderId="42" xfId="0" applyNumberFormat="1" applyFont="1" applyFill="1" applyBorder="1" applyAlignment="1">
      <alignment horizontal="center" vertical="center"/>
    </xf>
    <xf numFmtId="3" fontId="1" fillId="0" borderId="4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" fillId="0" borderId="3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4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3" fontId="1" fillId="0" borderId="3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/>
    <xf numFmtId="3" fontId="3" fillId="0" borderId="10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8" xfId="0" applyFont="1" applyFill="1" applyBorder="1" applyAlignment="1"/>
    <xf numFmtId="0" fontId="3" fillId="0" borderId="6" xfId="0" applyFont="1" applyFill="1" applyBorder="1" applyAlignment="1"/>
    <xf numFmtId="0" fontId="1" fillId="0" borderId="2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3" fontId="1" fillId="0" borderId="35" xfId="0" applyNumberFormat="1" applyFont="1" applyFill="1" applyBorder="1" applyAlignment="1">
      <alignment horizontal="center" vertical="center"/>
    </xf>
    <xf numFmtId="3" fontId="1" fillId="0" borderId="49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/>
    </xf>
    <xf numFmtId="0" fontId="1" fillId="0" borderId="35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3" fontId="1" fillId="0" borderId="18" xfId="0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164" fontId="1" fillId="0" borderId="17" xfId="1" applyNumberFormat="1" applyFont="1" applyFill="1" applyBorder="1" applyAlignment="1" applyProtection="1">
      <alignment horizontal="center" vertical="center" wrapText="1"/>
    </xf>
    <xf numFmtId="164" fontId="1" fillId="0" borderId="2" xfId="1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49" fontId="3" fillId="0" borderId="3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17" fillId="0" borderId="0" xfId="19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/>
    </xf>
    <xf numFmtId="3" fontId="1" fillId="0" borderId="3" xfId="0" applyNumberFormat="1" applyFont="1" applyFill="1" applyBorder="1" applyAlignment="1" applyProtection="1">
      <alignment horizontal="center" vertical="center"/>
    </xf>
    <xf numFmtId="3" fontId="1" fillId="0" borderId="4" xfId="0" applyNumberFormat="1" applyFont="1" applyFill="1" applyBorder="1" applyAlignment="1" applyProtection="1">
      <alignment horizontal="center" vertical="center"/>
    </xf>
    <xf numFmtId="3" fontId="1" fillId="0" borderId="47" xfId="0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 applyProtection="1">
      <alignment horizontal="center" vertical="center" wrapText="1"/>
    </xf>
    <xf numFmtId="3" fontId="1" fillId="0" borderId="7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center" vertical="center"/>
    </xf>
    <xf numFmtId="3" fontId="1" fillId="0" borderId="8" xfId="0" applyNumberFormat="1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</xf>
    <xf numFmtId="3" fontId="1" fillId="0" borderId="10" xfId="0" applyNumberFormat="1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164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 applyProtection="1">
      <alignment horizontal="center" vertical="center"/>
    </xf>
    <xf numFmtId="3" fontId="1" fillId="0" borderId="28" xfId="0" applyNumberFormat="1" applyFont="1" applyFill="1" applyBorder="1" applyAlignment="1" applyProtection="1">
      <alignment horizontal="center" vertical="center"/>
    </xf>
    <xf numFmtId="3" fontId="1" fillId="0" borderId="13" xfId="0" applyNumberFormat="1" applyFont="1" applyFill="1" applyBorder="1" applyAlignment="1" applyProtection="1">
      <alignment horizontal="center" vertical="center"/>
    </xf>
    <xf numFmtId="164" fontId="1" fillId="0" borderId="11" xfId="1" applyNumberFormat="1" applyFont="1" applyFill="1" applyBorder="1" applyAlignment="1" applyProtection="1">
      <alignment horizontal="center" vertical="center" wrapText="1"/>
    </xf>
    <xf numFmtId="164" fontId="1" fillId="0" borderId="12" xfId="1" applyNumberFormat="1" applyFont="1" applyFill="1" applyBorder="1" applyAlignment="1" applyProtection="1">
      <alignment horizontal="center" vertical="center" wrapText="1"/>
    </xf>
    <xf numFmtId="3" fontId="1" fillId="0" borderId="11" xfId="0" applyNumberFormat="1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 applyProtection="1">
      <alignment horizontal="left" vertical="center" wrapText="1"/>
    </xf>
    <xf numFmtId="0" fontId="3" fillId="0" borderId="57" xfId="0" applyFont="1" applyFill="1" applyBorder="1" applyAlignment="1" applyProtection="1">
      <alignment horizontal="left" vertical="center" wrapText="1"/>
    </xf>
    <xf numFmtId="0" fontId="3" fillId="0" borderId="60" xfId="0" applyFont="1" applyFill="1" applyBorder="1" applyAlignment="1" applyProtection="1">
      <alignment horizontal="left" vertical="center" wrapText="1"/>
    </xf>
    <xf numFmtId="0" fontId="3" fillId="0" borderId="37" xfId="0" applyFont="1" applyFill="1" applyBorder="1" applyAlignment="1" applyProtection="1">
      <alignment horizontal="left" vertical="center" wrapText="1"/>
    </xf>
    <xf numFmtId="0" fontId="3" fillId="0" borderId="62" xfId="0" applyFont="1" applyFill="1" applyBorder="1" applyAlignment="1" applyProtection="1">
      <alignment horizontal="left" vertical="center" wrapText="1"/>
    </xf>
    <xf numFmtId="0" fontId="3" fillId="0" borderId="63" xfId="0" applyFont="1" applyFill="1" applyBorder="1" applyAlignment="1" applyProtection="1">
      <alignment horizontal="left" vertical="center" wrapText="1"/>
    </xf>
    <xf numFmtId="0" fontId="3" fillId="0" borderId="64" xfId="0" applyFont="1" applyFill="1" applyBorder="1" applyAlignment="1" applyProtection="1">
      <alignment horizontal="left" vertical="center" wrapText="1"/>
    </xf>
    <xf numFmtId="0" fontId="1" fillId="0" borderId="65" xfId="0" applyFont="1" applyFill="1" applyBorder="1" applyAlignment="1" applyProtection="1">
      <alignment horizontal="left" vertical="center" wrapText="1"/>
    </xf>
    <xf numFmtId="0" fontId="3" fillId="0" borderId="66" xfId="0" applyFont="1" applyFill="1" applyBorder="1" applyAlignment="1" applyProtection="1">
      <alignment horizontal="left" vertical="center" wrapText="1"/>
    </xf>
    <xf numFmtId="0" fontId="1" fillId="0" borderId="35" xfId="0" applyFont="1" applyFill="1" applyBorder="1" applyAlignment="1" applyProtection="1">
      <alignment horizontal="left" vertical="center" wrapText="1"/>
    </xf>
    <xf numFmtId="0" fontId="1" fillId="0" borderId="58" xfId="0" applyFont="1" applyFill="1" applyBorder="1" applyAlignment="1" applyProtection="1">
      <alignment horizontal="left" vertical="center" wrapText="1"/>
    </xf>
    <xf numFmtId="0" fontId="3" fillId="0" borderId="59" xfId="0" applyFont="1" applyFill="1" applyBorder="1" applyAlignment="1" applyProtection="1">
      <alignment horizontal="left" vertical="center" wrapText="1"/>
    </xf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41" xfId="0" applyFont="1" applyFill="1" applyBorder="1" applyAlignment="1" applyProtection="1">
      <alignment horizontal="left" vertical="center" wrapText="1"/>
    </xf>
    <xf numFmtId="49" fontId="3" fillId="0" borderId="52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 applyProtection="1">
      <alignment horizontal="left" vertical="center" wrapText="1"/>
    </xf>
    <xf numFmtId="0" fontId="1" fillId="0" borderId="6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3" fontId="1" fillId="0" borderId="2" xfId="0" applyNumberFormat="1" applyFont="1" applyFill="1" applyBorder="1" applyAlignment="1" applyProtection="1">
      <alignment horizontal="center" vertical="center"/>
    </xf>
    <xf numFmtId="3" fontId="1" fillId="0" borderId="3" xfId="0" applyNumberFormat="1" applyFont="1" applyFill="1" applyBorder="1" applyAlignment="1" applyProtection="1">
      <alignment horizontal="center" vertical="center"/>
    </xf>
    <xf numFmtId="3" fontId="1" fillId="0" borderId="4" xfId="0" applyNumberFormat="1" applyFont="1" applyFill="1" applyBorder="1" applyAlignment="1" applyProtection="1">
      <alignment horizontal="center" vertical="center"/>
    </xf>
    <xf numFmtId="3" fontId="1" fillId="0" borderId="38" xfId="0" applyNumberFormat="1" applyFont="1" applyFill="1" applyBorder="1" applyAlignment="1">
      <alignment horizontal="center" vertical="center"/>
    </xf>
    <xf numFmtId="3" fontId="1" fillId="0" borderId="47" xfId="0" applyNumberFormat="1" applyFont="1" applyFill="1" applyBorder="1" applyAlignment="1">
      <alignment horizontal="center" vertical="center"/>
    </xf>
    <xf numFmtId="3" fontId="1" fillId="0" borderId="48" xfId="0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 applyProtection="1">
      <alignment horizontal="center" vertical="center" wrapText="1"/>
    </xf>
    <xf numFmtId="164" fontId="1" fillId="0" borderId="9" xfId="1" applyNumberFormat="1" applyFont="1" applyFill="1" applyBorder="1" applyAlignment="1" applyProtection="1">
      <alignment horizontal="center" vertical="center" wrapText="1"/>
    </xf>
    <xf numFmtId="164" fontId="1" fillId="0" borderId="8" xfId="1" applyNumberFormat="1" applyFont="1" applyFill="1" applyBorder="1" applyAlignment="1" applyProtection="1">
      <alignment horizontal="center" vertical="center" wrapText="1"/>
    </xf>
    <xf numFmtId="3" fontId="1" fillId="0" borderId="7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center" vertical="center"/>
    </xf>
    <xf numFmtId="3" fontId="1" fillId="0" borderId="8" xfId="0" applyNumberFormat="1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</xf>
    <xf numFmtId="3" fontId="1" fillId="0" borderId="10" xfId="0" applyNumberFormat="1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45" xfId="0" applyNumberFormat="1" applyFont="1" applyFill="1" applyBorder="1" applyAlignment="1">
      <alignment horizontal="center" vertical="center"/>
    </xf>
    <xf numFmtId="3" fontId="1" fillId="0" borderId="44" xfId="0" applyNumberFormat="1" applyFont="1" applyFill="1" applyBorder="1" applyAlignment="1">
      <alignment horizontal="center" vertical="center"/>
    </xf>
    <xf numFmtId="3" fontId="1" fillId="0" borderId="50" xfId="0" applyNumberFormat="1" applyFont="1" applyFill="1" applyBorder="1" applyAlignment="1">
      <alignment horizontal="center" vertical="center"/>
    </xf>
    <xf numFmtId="164" fontId="1" fillId="0" borderId="5" xfId="1" applyNumberFormat="1" applyFont="1" applyFill="1" applyBorder="1" applyAlignment="1" applyProtection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center" vertical="center" wrapText="1"/>
    </xf>
    <xf numFmtId="164" fontId="1" fillId="0" borderId="10" xfId="1" applyNumberFormat="1" applyFont="1" applyFill="1" applyBorder="1" applyAlignment="1" applyProtection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/>
    <xf numFmtId="0" fontId="1" fillId="0" borderId="29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 applyProtection="1">
      <alignment horizontal="center" vertical="center"/>
    </xf>
    <xf numFmtId="3" fontId="1" fillId="0" borderId="12" xfId="0" applyNumberFormat="1" applyFont="1" applyFill="1" applyBorder="1" applyAlignment="1" applyProtection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3" fontId="1" fillId="0" borderId="28" xfId="0" applyNumberFormat="1" applyFont="1" applyFill="1" applyBorder="1" applyAlignment="1" applyProtection="1">
      <alignment horizontal="center" vertical="center"/>
    </xf>
    <xf numFmtId="3" fontId="1" fillId="0" borderId="13" xfId="0" applyNumberFormat="1" applyFont="1" applyFill="1" applyBorder="1" applyAlignment="1" applyProtection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164" fontId="1" fillId="0" borderId="25" xfId="1" applyNumberFormat="1" applyFont="1" applyFill="1" applyBorder="1" applyAlignment="1" applyProtection="1">
      <alignment horizontal="center" vertical="center" wrapText="1"/>
    </xf>
    <xf numFmtId="164" fontId="1" fillId="0" borderId="11" xfId="1" applyNumberFormat="1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164" fontId="1" fillId="0" borderId="26" xfId="1" applyNumberFormat="1" applyFont="1" applyFill="1" applyBorder="1" applyAlignment="1" applyProtection="1">
      <alignment horizontal="center" vertical="center" wrapText="1"/>
    </xf>
    <xf numFmtId="164" fontId="1" fillId="0" borderId="12" xfId="1" applyNumberFormat="1" applyFont="1" applyFill="1" applyBorder="1" applyAlignment="1" applyProtection="1">
      <alignment horizontal="center" vertical="center" wrapText="1"/>
    </xf>
    <xf numFmtId="3" fontId="1" fillId="0" borderId="25" xfId="0" applyNumberFormat="1" applyFont="1" applyFill="1" applyBorder="1" applyAlignment="1" applyProtection="1">
      <alignment horizontal="center" vertical="center"/>
    </xf>
    <xf numFmtId="3" fontId="1" fillId="0" borderId="11" xfId="0" applyNumberFormat="1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1" fillId="0" borderId="27" xfId="1" applyNumberFormat="1" applyFont="1" applyFill="1" applyBorder="1" applyAlignment="1" applyProtection="1">
      <alignment horizontal="center" vertical="center" wrapText="1"/>
    </xf>
    <xf numFmtId="164" fontId="1" fillId="0" borderId="31" xfId="1" applyNumberFormat="1" applyFont="1" applyFill="1" applyBorder="1" applyAlignment="1" applyProtection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/>
    </xf>
    <xf numFmtId="3" fontId="1" fillId="0" borderId="30" xfId="0" applyNumberFormat="1" applyFont="1" applyFill="1" applyBorder="1" applyAlignment="1" applyProtection="1">
      <alignment horizontal="center" vertical="center"/>
    </xf>
    <xf numFmtId="3" fontId="1" fillId="0" borderId="27" xfId="0" applyNumberFormat="1" applyFont="1" applyFill="1" applyBorder="1" applyAlignment="1" applyProtection="1">
      <alignment horizontal="center" vertical="center"/>
    </xf>
    <xf numFmtId="3" fontId="1" fillId="0" borderId="31" xfId="0" applyNumberFormat="1" applyFont="1" applyFill="1" applyBorder="1" applyAlignment="1" applyProtection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0">
    <cellStyle name="S4" xfId="7"/>
    <cellStyle name="Обычный" xfId="0" builtinId="0"/>
    <cellStyle name="Обычный 2" xfId="4"/>
    <cellStyle name="Обычный 3" xfId="8"/>
    <cellStyle name="Обычный 3 2" xfId="1"/>
    <cellStyle name="Обычный 3 2 2 2 2" xfId="9"/>
    <cellStyle name="Обычный 3 2 2 5" xfId="10"/>
    <cellStyle name="Обычный 4" xfId="11"/>
    <cellStyle name="Обычный 58" xfId="12"/>
    <cellStyle name="Обычный 59" xfId="13"/>
    <cellStyle name="Процентный 2" xfId="16"/>
    <cellStyle name="Финансовый 2" xfId="5"/>
    <cellStyle name="Финансовый 2 10 4" xfId="3"/>
    <cellStyle name="Финансовый 2 2" xfId="17"/>
    <cellStyle name="Финансовый 2 3" xfId="6"/>
    <cellStyle name="Финансовый 2 4" xfId="18"/>
    <cellStyle name="Финансовый 3" xfId="2"/>
    <cellStyle name="Финансовый 3 2 4" xfId="19"/>
    <cellStyle name="Финансовый 4" xfId="14"/>
    <cellStyle name="Финансовый 5" xfId="1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MR/2022/&#1076;&#1077;&#1082;&#1072;&#1073;&#1088;&#1100;%202022%20&#1075;&#1086;&#1076;/&#1052;&#1052;&#1056;%20&#1079;&#1072;%20&#1076;&#1077;&#1082;&#1072;&#1073;&#1088;&#1100;%202022%20&#1075;&#1086;&#1076;&#1072;.%20-&#1085;&#1072;%20&#1086;&#1090;&#1087;&#1088;&#1072;&#1074;&#1082;&#1091;%20&#1074;%20&#1059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EVA"/>
      <sheetName val="WACC"/>
      <sheetName val="ВГО"/>
      <sheetName val=" 3БК освоение"/>
      <sheetName val="3БК финанс"/>
      <sheetName val="Пр 59"/>
      <sheetName val="Пр 60"/>
      <sheetName val="Пр 61"/>
      <sheetName val="Лист1"/>
      <sheetName val="Пр 62"/>
      <sheetName val="Пр 63"/>
    </sheetNames>
    <sheetDataSet>
      <sheetData sheetId="0"/>
      <sheetData sheetId="1"/>
      <sheetData sheetId="2"/>
      <sheetData sheetId="3"/>
      <sheetData sheetId="4">
        <row r="8">
          <cell r="U8">
            <v>11645173.770430002</v>
          </cell>
        </row>
        <row r="3587">
          <cell r="U3587">
            <v>52209.599999999999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1"/>
  <sheetViews>
    <sheetView view="pageBreakPreview" topLeftCell="A310" zoomScale="60" zoomScaleNormal="100" workbookViewId="0">
      <selection activeCell="A310" sqref="A1:XFD1048576"/>
    </sheetView>
  </sheetViews>
  <sheetFormatPr defaultRowHeight="18.75" outlineLevelRow="1" x14ac:dyDescent="0.3"/>
  <cols>
    <col min="1" max="1" width="10.28515625" style="12" customWidth="1"/>
    <col min="2" max="2" width="74.140625" style="3" customWidth="1"/>
    <col min="3" max="4" width="17.28515625" style="2" customWidth="1"/>
    <col min="5" max="5" width="17.85546875" style="1" customWidth="1"/>
    <col min="6" max="9" width="20" style="1" customWidth="1"/>
    <col min="10" max="10" width="15.85546875" style="1" customWidth="1"/>
    <col min="11" max="11" width="15.28515625" style="1" customWidth="1"/>
    <col min="12" max="256" width="9.140625" style="1"/>
    <col min="257" max="257" width="8.42578125" style="1" customWidth="1"/>
    <col min="258" max="258" width="62.5703125" style="1" customWidth="1"/>
    <col min="259" max="259" width="21" style="1" customWidth="1"/>
    <col min="260" max="260" width="15.42578125" style="1" customWidth="1"/>
    <col min="261" max="261" width="18.28515625" style="1" customWidth="1"/>
    <col min="262" max="265" width="16.5703125" style="1" customWidth="1"/>
    <col min="266" max="266" width="15.85546875" style="1" customWidth="1"/>
    <col min="267" max="267" width="11.28515625" style="1" customWidth="1"/>
    <col min="268" max="512" width="9.140625" style="1"/>
    <col min="513" max="513" width="8.42578125" style="1" customWidth="1"/>
    <col min="514" max="514" width="62.5703125" style="1" customWidth="1"/>
    <col min="515" max="515" width="21" style="1" customWidth="1"/>
    <col min="516" max="516" width="15.42578125" style="1" customWidth="1"/>
    <col min="517" max="517" width="18.28515625" style="1" customWidth="1"/>
    <col min="518" max="521" width="16.5703125" style="1" customWidth="1"/>
    <col min="522" max="522" width="15.85546875" style="1" customWidth="1"/>
    <col min="523" max="523" width="11.28515625" style="1" customWidth="1"/>
    <col min="524" max="768" width="9.140625" style="1"/>
    <col min="769" max="769" width="8.42578125" style="1" customWidth="1"/>
    <col min="770" max="770" width="62.5703125" style="1" customWidth="1"/>
    <col min="771" max="771" width="21" style="1" customWidth="1"/>
    <col min="772" max="772" width="15.42578125" style="1" customWidth="1"/>
    <col min="773" max="773" width="18.28515625" style="1" customWidth="1"/>
    <col min="774" max="777" width="16.5703125" style="1" customWidth="1"/>
    <col min="778" max="778" width="15.85546875" style="1" customWidth="1"/>
    <col min="779" max="779" width="11.28515625" style="1" customWidth="1"/>
    <col min="780" max="1024" width="9.140625" style="1"/>
    <col min="1025" max="1025" width="8.42578125" style="1" customWidth="1"/>
    <col min="1026" max="1026" width="62.5703125" style="1" customWidth="1"/>
    <col min="1027" max="1027" width="21" style="1" customWidth="1"/>
    <col min="1028" max="1028" width="15.42578125" style="1" customWidth="1"/>
    <col min="1029" max="1029" width="18.28515625" style="1" customWidth="1"/>
    <col min="1030" max="1033" width="16.5703125" style="1" customWidth="1"/>
    <col min="1034" max="1034" width="15.85546875" style="1" customWidth="1"/>
    <col min="1035" max="1035" width="11.28515625" style="1" customWidth="1"/>
    <col min="1036" max="1280" width="9.140625" style="1"/>
    <col min="1281" max="1281" width="8.42578125" style="1" customWidth="1"/>
    <col min="1282" max="1282" width="62.5703125" style="1" customWidth="1"/>
    <col min="1283" max="1283" width="21" style="1" customWidth="1"/>
    <col min="1284" max="1284" width="15.42578125" style="1" customWidth="1"/>
    <col min="1285" max="1285" width="18.28515625" style="1" customWidth="1"/>
    <col min="1286" max="1289" width="16.5703125" style="1" customWidth="1"/>
    <col min="1290" max="1290" width="15.85546875" style="1" customWidth="1"/>
    <col min="1291" max="1291" width="11.28515625" style="1" customWidth="1"/>
    <col min="1292" max="1536" width="9.140625" style="1"/>
    <col min="1537" max="1537" width="8.42578125" style="1" customWidth="1"/>
    <col min="1538" max="1538" width="62.5703125" style="1" customWidth="1"/>
    <col min="1539" max="1539" width="21" style="1" customWidth="1"/>
    <col min="1540" max="1540" width="15.42578125" style="1" customWidth="1"/>
    <col min="1541" max="1541" width="18.28515625" style="1" customWidth="1"/>
    <col min="1542" max="1545" width="16.5703125" style="1" customWidth="1"/>
    <col min="1546" max="1546" width="15.85546875" style="1" customWidth="1"/>
    <col min="1547" max="1547" width="11.28515625" style="1" customWidth="1"/>
    <col min="1548" max="1792" width="9.140625" style="1"/>
    <col min="1793" max="1793" width="8.42578125" style="1" customWidth="1"/>
    <col min="1794" max="1794" width="62.5703125" style="1" customWidth="1"/>
    <col min="1795" max="1795" width="21" style="1" customWidth="1"/>
    <col min="1796" max="1796" width="15.42578125" style="1" customWidth="1"/>
    <col min="1797" max="1797" width="18.28515625" style="1" customWidth="1"/>
    <col min="1798" max="1801" width="16.5703125" style="1" customWidth="1"/>
    <col min="1802" max="1802" width="15.85546875" style="1" customWidth="1"/>
    <col min="1803" max="1803" width="11.28515625" style="1" customWidth="1"/>
    <col min="1804" max="2048" width="9.140625" style="1"/>
    <col min="2049" max="2049" width="8.42578125" style="1" customWidth="1"/>
    <col min="2050" max="2050" width="62.5703125" style="1" customWidth="1"/>
    <col min="2051" max="2051" width="21" style="1" customWidth="1"/>
    <col min="2052" max="2052" width="15.42578125" style="1" customWidth="1"/>
    <col min="2053" max="2053" width="18.28515625" style="1" customWidth="1"/>
    <col min="2054" max="2057" width="16.5703125" style="1" customWidth="1"/>
    <col min="2058" max="2058" width="15.85546875" style="1" customWidth="1"/>
    <col min="2059" max="2059" width="11.28515625" style="1" customWidth="1"/>
    <col min="2060" max="2304" width="9.140625" style="1"/>
    <col min="2305" max="2305" width="8.42578125" style="1" customWidth="1"/>
    <col min="2306" max="2306" width="62.5703125" style="1" customWidth="1"/>
    <col min="2307" max="2307" width="21" style="1" customWidth="1"/>
    <col min="2308" max="2308" width="15.42578125" style="1" customWidth="1"/>
    <col min="2309" max="2309" width="18.28515625" style="1" customWidth="1"/>
    <col min="2310" max="2313" width="16.5703125" style="1" customWidth="1"/>
    <col min="2314" max="2314" width="15.85546875" style="1" customWidth="1"/>
    <col min="2315" max="2315" width="11.28515625" style="1" customWidth="1"/>
    <col min="2316" max="2560" width="9.140625" style="1"/>
    <col min="2561" max="2561" width="8.42578125" style="1" customWidth="1"/>
    <col min="2562" max="2562" width="62.5703125" style="1" customWidth="1"/>
    <col min="2563" max="2563" width="21" style="1" customWidth="1"/>
    <col min="2564" max="2564" width="15.42578125" style="1" customWidth="1"/>
    <col min="2565" max="2565" width="18.28515625" style="1" customWidth="1"/>
    <col min="2566" max="2569" width="16.5703125" style="1" customWidth="1"/>
    <col min="2570" max="2570" width="15.85546875" style="1" customWidth="1"/>
    <col min="2571" max="2571" width="11.28515625" style="1" customWidth="1"/>
    <col min="2572" max="2816" width="9.140625" style="1"/>
    <col min="2817" max="2817" width="8.42578125" style="1" customWidth="1"/>
    <col min="2818" max="2818" width="62.5703125" style="1" customWidth="1"/>
    <col min="2819" max="2819" width="21" style="1" customWidth="1"/>
    <col min="2820" max="2820" width="15.42578125" style="1" customWidth="1"/>
    <col min="2821" max="2821" width="18.28515625" style="1" customWidth="1"/>
    <col min="2822" max="2825" width="16.5703125" style="1" customWidth="1"/>
    <col min="2826" max="2826" width="15.85546875" style="1" customWidth="1"/>
    <col min="2827" max="2827" width="11.28515625" style="1" customWidth="1"/>
    <col min="2828" max="3072" width="9.140625" style="1"/>
    <col min="3073" max="3073" width="8.42578125" style="1" customWidth="1"/>
    <col min="3074" max="3074" width="62.5703125" style="1" customWidth="1"/>
    <col min="3075" max="3075" width="21" style="1" customWidth="1"/>
    <col min="3076" max="3076" width="15.42578125" style="1" customWidth="1"/>
    <col min="3077" max="3077" width="18.28515625" style="1" customWidth="1"/>
    <col min="3078" max="3081" width="16.5703125" style="1" customWidth="1"/>
    <col min="3082" max="3082" width="15.85546875" style="1" customWidth="1"/>
    <col min="3083" max="3083" width="11.28515625" style="1" customWidth="1"/>
    <col min="3084" max="3328" width="9.140625" style="1"/>
    <col min="3329" max="3329" width="8.42578125" style="1" customWidth="1"/>
    <col min="3330" max="3330" width="62.5703125" style="1" customWidth="1"/>
    <col min="3331" max="3331" width="21" style="1" customWidth="1"/>
    <col min="3332" max="3332" width="15.42578125" style="1" customWidth="1"/>
    <col min="3333" max="3333" width="18.28515625" style="1" customWidth="1"/>
    <col min="3334" max="3337" width="16.5703125" style="1" customWidth="1"/>
    <col min="3338" max="3338" width="15.85546875" style="1" customWidth="1"/>
    <col min="3339" max="3339" width="11.28515625" style="1" customWidth="1"/>
    <col min="3340" max="3584" width="9.140625" style="1"/>
    <col min="3585" max="3585" width="8.42578125" style="1" customWidth="1"/>
    <col min="3586" max="3586" width="62.5703125" style="1" customWidth="1"/>
    <col min="3587" max="3587" width="21" style="1" customWidth="1"/>
    <col min="3588" max="3588" width="15.42578125" style="1" customWidth="1"/>
    <col min="3589" max="3589" width="18.28515625" style="1" customWidth="1"/>
    <col min="3590" max="3593" width="16.5703125" style="1" customWidth="1"/>
    <col min="3594" max="3594" width="15.85546875" style="1" customWidth="1"/>
    <col min="3595" max="3595" width="11.28515625" style="1" customWidth="1"/>
    <col min="3596" max="3840" width="9.140625" style="1"/>
    <col min="3841" max="3841" width="8.42578125" style="1" customWidth="1"/>
    <col min="3842" max="3842" width="62.5703125" style="1" customWidth="1"/>
    <col min="3843" max="3843" width="21" style="1" customWidth="1"/>
    <col min="3844" max="3844" width="15.42578125" style="1" customWidth="1"/>
    <col min="3845" max="3845" width="18.28515625" style="1" customWidth="1"/>
    <col min="3846" max="3849" width="16.5703125" style="1" customWidth="1"/>
    <col min="3850" max="3850" width="15.85546875" style="1" customWidth="1"/>
    <col min="3851" max="3851" width="11.28515625" style="1" customWidth="1"/>
    <col min="3852" max="4096" width="9.140625" style="1"/>
    <col min="4097" max="4097" width="8.42578125" style="1" customWidth="1"/>
    <col min="4098" max="4098" width="62.5703125" style="1" customWidth="1"/>
    <col min="4099" max="4099" width="21" style="1" customWidth="1"/>
    <col min="4100" max="4100" width="15.42578125" style="1" customWidth="1"/>
    <col min="4101" max="4101" width="18.28515625" style="1" customWidth="1"/>
    <col min="4102" max="4105" width="16.5703125" style="1" customWidth="1"/>
    <col min="4106" max="4106" width="15.85546875" style="1" customWidth="1"/>
    <col min="4107" max="4107" width="11.28515625" style="1" customWidth="1"/>
    <col min="4108" max="4352" width="9.140625" style="1"/>
    <col min="4353" max="4353" width="8.42578125" style="1" customWidth="1"/>
    <col min="4354" max="4354" width="62.5703125" style="1" customWidth="1"/>
    <col min="4355" max="4355" width="21" style="1" customWidth="1"/>
    <col min="4356" max="4356" width="15.42578125" style="1" customWidth="1"/>
    <col min="4357" max="4357" width="18.28515625" style="1" customWidth="1"/>
    <col min="4358" max="4361" width="16.5703125" style="1" customWidth="1"/>
    <col min="4362" max="4362" width="15.85546875" style="1" customWidth="1"/>
    <col min="4363" max="4363" width="11.28515625" style="1" customWidth="1"/>
    <col min="4364" max="4608" width="9.140625" style="1"/>
    <col min="4609" max="4609" width="8.42578125" style="1" customWidth="1"/>
    <col min="4610" max="4610" width="62.5703125" style="1" customWidth="1"/>
    <col min="4611" max="4611" width="21" style="1" customWidth="1"/>
    <col min="4612" max="4612" width="15.42578125" style="1" customWidth="1"/>
    <col min="4613" max="4613" width="18.28515625" style="1" customWidth="1"/>
    <col min="4614" max="4617" width="16.5703125" style="1" customWidth="1"/>
    <col min="4618" max="4618" width="15.85546875" style="1" customWidth="1"/>
    <col min="4619" max="4619" width="11.28515625" style="1" customWidth="1"/>
    <col min="4620" max="4864" width="9.140625" style="1"/>
    <col min="4865" max="4865" width="8.42578125" style="1" customWidth="1"/>
    <col min="4866" max="4866" width="62.5703125" style="1" customWidth="1"/>
    <col min="4867" max="4867" width="21" style="1" customWidth="1"/>
    <col min="4868" max="4868" width="15.42578125" style="1" customWidth="1"/>
    <col min="4869" max="4869" width="18.28515625" style="1" customWidth="1"/>
    <col min="4870" max="4873" width="16.5703125" style="1" customWidth="1"/>
    <col min="4874" max="4874" width="15.85546875" style="1" customWidth="1"/>
    <col min="4875" max="4875" width="11.28515625" style="1" customWidth="1"/>
    <col min="4876" max="5120" width="9.140625" style="1"/>
    <col min="5121" max="5121" width="8.42578125" style="1" customWidth="1"/>
    <col min="5122" max="5122" width="62.5703125" style="1" customWidth="1"/>
    <col min="5123" max="5123" width="21" style="1" customWidth="1"/>
    <col min="5124" max="5124" width="15.42578125" style="1" customWidth="1"/>
    <col min="5125" max="5125" width="18.28515625" style="1" customWidth="1"/>
    <col min="5126" max="5129" width="16.5703125" style="1" customWidth="1"/>
    <col min="5130" max="5130" width="15.85546875" style="1" customWidth="1"/>
    <col min="5131" max="5131" width="11.28515625" style="1" customWidth="1"/>
    <col min="5132" max="5376" width="9.140625" style="1"/>
    <col min="5377" max="5377" width="8.42578125" style="1" customWidth="1"/>
    <col min="5378" max="5378" width="62.5703125" style="1" customWidth="1"/>
    <col min="5379" max="5379" width="21" style="1" customWidth="1"/>
    <col min="5380" max="5380" width="15.42578125" style="1" customWidth="1"/>
    <col min="5381" max="5381" width="18.28515625" style="1" customWidth="1"/>
    <col min="5382" max="5385" width="16.5703125" style="1" customWidth="1"/>
    <col min="5386" max="5386" width="15.85546875" style="1" customWidth="1"/>
    <col min="5387" max="5387" width="11.28515625" style="1" customWidth="1"/>
    <col min="5388" max="5632" width="9.140625" style="1"/>
    <col min="5633" max="5633" width="8.42578125" style="1" customWidth="1"/>
    <col min="5634" max="5634" width="62.5703125" style="1" customWidth="1"/>
    <col min="5635" max="5635" width="21" style="1" customWidth="1"/>
    <col min="5636" max="5636" width="15.42578125" style="1" customWidth="1"/>
    <col min="5637" max="5637" width="18.28515625" style="1" customWidth="1"/>
    <col min="5638" max="5641" width="16.5703125" style="1" customWidth="1"/>
    <col min="5642" max="5642" width="15.85546875" style="1" customWidth="1"/>
    <col min="5643" max="5643" width="11.28515625" style="1" customWidth="1"/>
    <col min="5644" max="5888" width="9.140625" style="1"/>
    <col min="5889" max="5889" width="8.42578125" style="1" customWidth="1"/>
    <col min="5890" max="5890" width="62.5703125" style="1" customWidth="1"/>
    <col min="5891" max="5891" width="21" style="1" customWidth="1"/>
    <col min="5892" max="5892" width="15.42578125" style="1" customWidth="1"/>
    <col min="5893" max="5893" width="18.28515625" style="1" customWidth="1"/>
    <col min="5894" max="5897" width="16.5703125" style="1" customWidth="1"/>
    <col min="5898" max="5898" width="15.85546875" style="1" customWidth="1"/>
    <col min="5899" max="5899" width="11.28515625" style="1" customWidth="1"/>
    <col min="5900" max="6144" width="9.140625" style="1"/>
    <col min="6145" max="6145" width="8.42578125" style="1" customWidth="1"/>
    <col min="6146" max="6146" width="62.5703125" style="1" customWidth="1"/>
    <col min="6147" max="6147" width="21" style="1" customWidth="1"/>
    <col min="6148" max="6148" width="15.42578125" style="1" customWidth="1"/>
    <col min="6149" max="6149" width="18.28515625" style="1" customWidth="1"/>
    <col min="6150" max="6153" width="16.5703125" style="1" customWidth="1"/>
    <col min="6154" max="6154" width="15.85546875" style="1" customWidth="1"/>
    <col min="6155" max="6155" width="11.28515625" style="1" customWidth="1"/>
    <col min="6156" max="6400" width="9.140625" style="1"/>
    <col min="6401" max="6401" width="8.42578125" style="1" customWidth="1"/>
    <col min="6402" max="6402" width="62.5703125" style="1" customWidth="1"/>
    <col min="6403" max="6403" width="21" style="1" customWidth="1"/>
    <col min="6404" max="6404" width="15.42578125" style="1" customWidth="1"/>
    <col min="6405" max="6405" width="18.28515625" style="1" customWidth="1"/>
    <col min="6406" max="6409" width="16.5703125" style="1" customWidth="1"/>
    <col min="6410" max="6410" width="15.85546875" style="1" customWidth="1"/>
    <col min="6411" max="6411" width="11.28515625" style="1" customWidth="1"/>
    <col min="6412" max="6656" width="9.140625" style="1"/>
    <col min="6657" max="6657" width="8.42578125" style="1" customWidth="1"/>
    <col min="6658" max="6658" width="62.5703125" style="1" customWidth="1"/>
    <col min="6659" max="6659" width="21" style="1" customWidth="1"/>
    <col min="6660" max="6660" width="15.42578125" style="1" customWidth="1"/>
    <col min="6661" max="6661" width="18.28515625" style="1" customWidth="1"/>
    <col min="6662" max="6665" width="16.5703125" style="1" customWidth="1"/>
    <col min="6666" max="6666" width="15.85546875" style="1" customWidth="1"/>
    <col min="6667" max="6667" width="11.28515625" style="1" customWidth="1"/>
    <col min="6668" max="6912" width="9.140625" style="1"/>
    <col min="6913" max="6913" width="8.42578125" style="1" customWidth="1"/>
    <col min="6914" max="6914" width="62.5703125" style="1" customWidth="1"/>
    <col min="6915" max="6915" width="21" style="1" customWidth="1"/>
    <col min="6916" max="6916" width="15.42578125" style="1" customWidth="1"/>
    <col min="6917" max="6917" width="18.28515625" style="1" customWidth="1"/>
    <col min="6918" max="6921" width="16.5703125" style="1" customWidth="1"/>
    <col min="6922" max="6922" width="15.85546875" style="1" customWidth="1"/>
    <col min="6923" max="6923" width="11.28515625" style="1" customWidth="1"/>
    <col min="6924" max="7168" width="9.140625" style="1"/>
    <col min="7169" max="7169" width="8.42578125" style="1" customWidth="1"/>
    <col min="7170" max="7170" width="62.5703125" style="1" customWidth="1"/>
    <col min="7171" max="7171" width="21" style="1" customWidth="1"/>
    <col min="7172" max="7172" width="15.42578125" style="1" customWidth="1"/>
    <col min="7173" max="7173" width="18.28515625" style="1" customWidth="1"/>
    <col min="7174" max="7177" width="16.5703125" style="1" customWidth="1"/>
    <col min="7178" max="7178" width="15.85546875" style="1" customWidth="1"/>
    <col min="7179" max="7179" width="11.28515625" style="1" customWidth="1"/>
    <col min="7180" max="7424" width="9.140625" style="1"/>
    <col min="7425" max="7425" width="8.42578125" style="1" customWidth="1"/>
    <col min="7426" max="7426" width="62.5703125" style="1" customWidth="1"/>
    <col min="7427" max="7427" width="21" style="1" customWidth="1"/>
    <col min="7428" max="7428" width="15.42578125" style="1" customWidth="1"/>
    <col min="7429" max="7429" width="18.28515625" style="1" customWidth="1"/>
    <col min="7430" max="7433" width="16.5703125" style="1" customWidth="1"/>
    <col min="7434" max="7434" width="15.85546875" style="1" customWidth="1"/>
    <col min="7435" max="7435" width="11.28515625" style="1" customWidth="1"/>
    <col min="7436" max="7680" width="9.140625" style="1"/>
    <col min="7681" max="7681" width="8.42578125" style="1" customWidth="1"/>
    <col min="7682" max="7682" width="62.5703125" style="1" customWidth="1"/>
    <col min="7683" max="7683" width="21" style="1" customWidth="1"/>
    <col min="7684" max="7684" width="15.42578125" style="1" customWidth="1"/>
    <col min="7685" max="7685" width="18.28515625" style="1" customWidth="1"/>
    <col min="7686" max="7689" width="16.5703125" style="1" customWidth="1"/>
    <col min="7690" max="7690" width="15.85546875" style="1" customWidth="1"/>
    <col min="7691" max="7691" width="11.28515625" style="1" customWidth="1"/>
    <col min="7692" max="7936" width="9.140625" style="1"/>
    <col min="7937" max="7937" width="8.42578125" style="1" customWidth="1"/>
    <col min="7938" max="7938" width="62.5703125" style="1" customWidth="1"/>
    <col min="7939" max="7939" width="21" style="1" customWidth="1"/>
    <col min="7940" max="7940" width="15.42578125" style="1" customWidth="1"/>
    <col min="7941" max="7941" width="18.28515625" style="1" customWidth="1"/>
    <col min="7942" max="7945" width="16.5703125" style="1" customWidth="1"/>
    <col min="7946" max="7946" width="15.85546875" style="1" customWidth="1"/>
    <col min="7947" max="7947" width="11.28515625" style="1" customWidth="1"/>
    <col min="7948" max="8192" width="9.140625" style="1"/>
    <col min="8193" max="8193" width="8.42578125" style="1" customWidth="1"/>
    <col min="8194" max="8194" width="62.5703125" style="1" customWidth="1"/>
    <col min="8195" max="8195" width="21" style="1" customWidth="1"/>
    <col min="8196" max="8196" width="15.42578125" style="1" customWidth="1"/>
    <col min="8197" max="8197" width="18.28515625" style="1" customWidth="1"/>
    <col min="8198" max="8201" width="16.5703125" style="1" customWidth="1"/>
    <col min="8202" max="8202" width="15.85546875" style="1" customWidth="1"/>
    <col min="8203" max="8203" width="11.28515625" style="1" customWidth="1"/>
    <col min="8204" max="8448" width="9.140625" style="1"/>
    <col min="8449" max="8449" width="8.42578125" style="1" customWidth="1"/>
    <col min="8450" max="8450" width="62.5703125" style="1" customWidth="1"/>
    <col min="8451" max="8451" width="21" style="1" customWidth="1"/>
    <col min="8452" max="8452" width="15.42578125" style="1" customWidth="1"/>
    <col min="8453" max="8453" width="18.28515625" style="1" customWidth="1"/>
    <col min="8454" max="8457" width="16.5703125" style="1" customWidth="1"/>
    <col min="8458" max="8458" width="15.85546875" style="1" customWidth="1"/>
    <col min="8459" max="8459" width="11.28515625" style="1" customWidth="1"/>
    <col min="8460" max="8704" width="9.140625" style="1"/>
    <col min="8705" max="8705" width="8.42578125" style="1" customWidth="1"/>
    <col min="8706" max="8706" width="62.5703125" style="1" customWidth="1"/>
    <col min="8707" max="8707" width="21" style="1" customWidth="1"/>
    <col min="8708" max="8708" width="15.42578125" style="1" customWidth="1"/>
    <col min="8709" max="8709" width="18.28515625" style="1" customWidth="1"/>
    <col min="8710" max="8713" width="16.5703125" style="1" customWidth="1"/>
    <col min="8714" max="8714" width="15.85546875" style="1" customWidth="1"/>
    <col min="8715" max="8715" width="11.28515625" style="1" customWidth="1"/>
    <col min="8716" max="8960" width="9.140625" style="1"/>
    <col min="8961" max="8961" width="8.42578125" style="1" customWidth="1"/>
    <col min="8962" max="8962" width="62.5703125" style="1" customWidth="1"/>
    <col min="8963" max="8963" width="21" style="1" customWidth="1"/>
    <col min="8964" max="8964" width="15.42578125" style="1" customWidth="1"/>
    <col min="8965" max="8965" width="18.28515625" style="1" customWidth="1"/>
    <col min="8966" max="8969" width="16.5703125" style="1" customWidth="1"/>
    <col min="8970" max="8970" width="15.85546875" style="1" customWidth="1"/>
    <col min="8971" max="8971" width="11.28515625" style="1" customWidth="1"/>
    <col min="8972" max="9216" width="9.140625" style="1"/>
    <col min="9217" max="9217" width="8.42578125" style="1" customWidth="1"/>
    <col min="9218" max="9218" width="62.5703125" style="1" customWidth="1"/>
    <col min="9219" max="9219" width="21" style="1" customWidth="1"/>
    <col min="9220" max="9220" width="15.42578125" style="1" customWidth="1"/>
    <col min="9221" max="9221" width="18.28515625" style="1" customWidth="1"/>
    <col min="9222" max="9225" width="16.5703125" style="1" customWidth="1"/>
    <col min="9226" max="9226" width="15.85546875" style="1" customWidth="1"/>
    <col min="9227" max="9227" width="11.28515625" style="1" customWidth="1"/>
    <col min="9228" max="9472" width="9.140625" style="1"/>
    <col min="9473" max="9473" width="8.42578125" style="1" customWidth="1"/>
    <col min="9474" max="9474" width="62.5703125" style="1" customWidth="1"/>
    <col min="9475" max="9475" width="21" style="1" customWidth="1"/>
    <col min="9476" max="9476" width="15.42578125" style="1" customWidth="1"/>
    <col min="9477" max="9477" width="18.28515625" style="1" customWidth="1"/>
    <col min="9478" max="9481" width="16.5703125" style="1" customWidth="1"/>
    <col min="9482" max="9482" width="15.85546875" style="1" customWidth="1"/>
    <col min="9483" max="9483" width="11.28515625" style="1" customWidth="1"/>
    <col min="9484" max="9728" width="9.140625" style="1"/>
    <col min="9729" max="9729" width="8.42578125" style="1" customWidth="1"/>
    <col min="9730" max="9730" width="62.5703125" style="1" customWidth="1"/>
    <col min="9731" max="9731" width="21" style="1" customWidth="1"/>
    <col min="9732" max="9732" width="15.42578125" style="1" customWidth="1"/>
    <col min="9733" max="9733" width="18.28515625" style="1" customWidth="1"/>
    <col min="9734" max="9737" width="16.5703125" style="1" customWidth="1"/>
    <col min="9738" max="9738" width="15.85546875" style="1" customWidth="1"/>
    <col min="9739" max="9739" width="11.28515625" style="1" customWidth="1"/>
    <col min="9740" max="9984" width="9.140625" style="1"/>
    <col min="9985" max="9985" width="8.42578125" style="1" customWidth="1"/>
    <col min="9986" max="9986" width="62.5703125" style="1" customWidth="1"/>
    <col min="9987" max="9987" width="21" style="1" customWidth="1"/>
    <col min="9988" max="9988" width="15.42578125" style="1" customWidth="1"/>
    <col min="9989" max="9989" width="18.28515625" style="1" customWidth="1"/>
    <col min="9990" max="9993" width="16.5703125" style="1" customWidth="1"/>
    <col min="9994" max="9994" width="15.85546875" style="1" customWidth="1"/>
    <col min="9995" max="9995" width="11.28515625" style="1" customWidth="1"/>
    <col min="9996" max="10240" width="9.140625" style="1"/>
    <col min="10241" max="10241" width="8.42578125" style="1" customWidth="1"/>
    <col min="10242" max="10242" width="62.5703125" style="1" customWidth="1"/>
    <col min="10243" max="10243" width="21" style="1" customWidth="1"/>
    <col min="10244" max="10244" width="15.42578125" style="1" customWidth="1"/>
    <col min="10245" max="10245" width="18.28515625" style="1" customWidth="1"/>
    <col min="10246" max="10249" width="16.5703125" style="1" customWidth="1"/>
    <col min="10250" max="10250" width="15.85546875" style="1" customWidth="1"/>
    <col min="10251" max="10251" width="11.28515625" style="1" customWidth="1"/>
    <col min="10252" max="10496" width="9.140625" style="1"/>
    <col min="10497" max="10497" width="8.42578125" style="1" customWidth="1"/>
    <col min="10498" max="10498" width="62.5703125" style="1" customWidth="1"/>
    <col min="10499" max="10499" width="21" style="1" customWidth="1"/>
    <col min="10500" max="10500" width="15.42578125" style="1" customWidth="1"/>
    <col min="10501" max="10501" width="18.28515625" style="1" customWidth="1"/>
    <col min="10502" max="10505" width="16.5703125" style="1" customWidth="1"/>
    <col min="10506" max="10506" width="15.85546875" style="1" customWidth="1"/>
    <col min="10507" max="10507" width="11.28515625" style="1" customWidth="1"/>
    <col min="10508" max="10752" width="9.140625" style="1"/>
    <col min="10753" max="10753" width="8.42578125" style="1" customWidth="1"/>
    <col min="10754" max="10754" width="62.5703125" style="1" customWidth="1"/>
    <col min="10755" max="10755" width="21" style="1" customWidth="1"/>
    <col min="10756" max="10756" width="15.42578125" style="1" customWidth="1"/>
    <col min="10757" max="10757" width="18.28515625" style="1" customWidth="1"/>
    <col min="10758" max="10761" width="16.5703125" style="1" customWidth="1"/>
    <col min="10762" max="10762" width="15.85546875" style="1" customWidth="1"/>
    <col min="10763" max="10763" width="11.28515625" style="1" customWidth="1"/>
    <col min="10764" max="11008" width="9.140625" style="1"/>
    <col min="11009" max="11009" width="8.42578125" style="1" customWidth="1"/>
    <col min="11010" max="11010" width="62.5703125" style="1" customWidth="1"/>
    <col min="11011" max="11011" width="21" style="1" customWidth="1"/>
    <col min="11012" max="11012" width="15.42578125" style="1" customWidth="1"/>
    <col min="11013" max="11013" width="18.28515625" style="1" customWidth="1"/>
    <col min="11014" max="11017" width="16.5703125" style="1" customWidth="1"/>
    <col min="11018" max="11018" width="15.85546875" style="1" customWidth="1"/>
    <col min="11019" max="11019" width="11.28515625" style="1" customWidth="1"/>
    <col min="11020" max="11264" width="9.140625" style="1"/>
    <col min="11265" max="11265" width="8.42578125" style="1" customWidth="1"/>
    <col min="11266" max="11266" width="62.5703125" style="1" customWidth="1"/>
    <col min="11267" max="11267" width="21" style="1" customWidth="1"/>
    <col min="11268" max="11268" width="15.42578125" style="1" customWidth="1"/>
    <col min="11269" max="11269" width="18.28515625" style="1" customWidth="1"/>
    <col min="11270" max="11273" width="16.5703125" style="1" customWidth="1"/>
    <col min="11274" max="11274" width="15.85546875" style="1" customWidth="1"/>
    <col min="11275" max="11275" width="11.28515625" style="1" customWidth="1"/>
    <col min="11276" max="11520" width="9.140625" style="1"/>
    <col min="11521" max="11521" width="8.42578125" style="1" customWidth="1"/>
    <col min="11522" max="11522" width="62.5703125" style="1" customWidth="1"/>
    <col min="11523" max="11523" width="21" style="1" customWidth="1"/>
    <col min="11524" max="11524" width="15.42578125" style="1" customWidth="1"/>
    <col min="11525" max="11525" width="18.28515625" style="1" customWidth="1"/>
    <col min="11526" max="11529" width="16.5703125" style="1" customWidth="1"/>
    <col min="11530" max="11530" width="15.85546875" style="1" customWidth="1"/>
    <col min="11531" max="11531" width="11.28515625" style="1" customWidth="1"/>
    <col min="11532" max="11776" width="9.140625" style="1"/>
    <col min="11777" max="11777" width="8.42578125" style="1" customWidth="1"/>
    <col min="11778" max="11778" width="62.5703125" style="1" customWidth="1"/>
    <col min="11779" max="11779" width="21" style="1" customWidth="1"/>
    <col min="11780" max="11780" width="15.42578125" style="1" customWidth="1"/>
    <col min="11781" max="11781" width="18.28515625" style="1" customWidth="1"/>
    <col min="11782" max="11785" width="16.5703125" style="1" customWidth="1"/>
    <col min="11786" max="11786" width="15.85546875" style="1" customWidth="1"/>
    <col min="11787" max="11787" width="11.28515625" style="1" customWidth="1"/>
    <col min="11788" max="12032" width="9.140625" style="1"/>
    <col min="12033" max="12033" width="8.42578125" style="1" customWidth="1"/>
    <col min="12034" max="12034" width="62.5703125" style="1" customWidth="1"/>
    <col min="12035" max="12035" width="21" style="1" customWidth="1"/>
    <col min="12036" max="12036" width="15.42578125" style="1" customWidth="1"/>
    <col min="12037" max="12037" width="18.28515625" style="1" customWidth="1"/>
    <col min="12038" max="12041" width="16.5703125" style="1" customWidth="1"/>
    <col min="12042" max="12042" width="15.85546875" style="1" customWidth="1"/>
    <col min="12043" max="12043" width="11.28515625" style="1" customWidth="1"/>
    <col min="12044" max="12288" width="9.140625" style="1"/>
    <col min="12289" max="12289" width="8.42578125" style="1" customWidth="1"/>
    <col min="12290" max="12290" width="62.5703125" style="1" customWidth="1"/>
    <col min="12291" max="12291" width="21" style="1" customWidth="1"/>
    <col min="12292" max="12292" width="15.42578125" style="1" customWidth="1"/>
    <col min="12293" max="12293" width="18.28515625" style="1" customWidth="1"/>
    <col min="12294" max="12297" width="16.5703125" style="1" customWidth="1"/>
    <col min="12298" max="12298" width="15.85546875" style="1" customWidth="1"/>
    <col min="12299" max="12299" width="11.28515625" style="1" customWidth="1"/>
    <col min="12300" max="12544" width="9.140625" style="1"/>
    <col min="12545" max="12545" width="8.42578125" style="1" customWidth="1"/>
    <col min="12546" max="12546" width="62.5703125" style="1" customWidth="1"/>
    <col min="12547" max="12547" width="21" style="1" customWidth="1"/>
    <col min="12548" max="12548" width="15.42578125" style="1" customWidth="1"/>
    <col min="12549" max="12549" width="18.28515625" style="1" customWidth="1"/>
    <col min="12550" max="12553" width="16.5703125" style="1" customWidth="1"/>
    <col min="12554" max="12554" width="15.85546875" style="1" customWidth="1"/>
    <col min="12555" max="12555" width="11.28515625" style="1" customWidth="1"/>
    <col min="12556" max="12800" width="9.140625" style="1"/>
    <col min="12801" max="12801" width="8.42578125" style="1" customWidth="1"/>
    <col min="12802" max="12802" width="62.5703125" style="1" customWidth="1"/>
    <col min="12803" max="12803" width="21" style="1" customWidth="1"/>
    <col min="12804" max="12804" width="15.42578125" style="1" customWidth="1"/>
    <col min="12805" max="12805" width="18.28515625" style="1" customWidth="1"/>
    <col min="12806" max="12809" width="16.5703125" style="1" customWidth="1"/>
    <col min="12810" max="12810" width="15.85546875" style="1" customWidth="1"/>
    <col min="12811" max="12811" width="11.28515625" style="1" customWidth="1"/>
    <col min="12812" max="13056" width="9.140625" style="1"/>
    <col min="13057" max="13057" width="8.42578125" style="1" customWidth="1"/>
    <col min="13058" max="13058" width="62.5703125" style="1" customWidth="1"/>
    <col min="13059" max="13059" width="21" style="1" customWidth="1"/>
    <col min="13060" max="13060" width="15.42578125" style="1" customWidth="1"/>
    <col min="13061" max="13061" width="18.28515625" style="1" customWidth="1"/>
    <col min="13062" max="13065" width="16.5703125" style="1" customWidth="1"/>
    <col min="13066" max="13066" width="15.85546875" style="1" customWidth="1"/>
    <col min="13067" max="13067" width="11.28515625" style="1" customWidth="1"/>
    <col min="13068" max="13312" width="9.140625" style="1"/>
    <col min="13313" max="13313" width="8.42578125" style="1" customWidth="1"/>
    <col min="13314" max="13314" width="62.5703125" style="1" customWidth="1"/>
    <col min="13315" max="13315" width="21" style="1" customWidth="1"/>
    <col min="13316" max="13316" width="15.42578125" style="1" customWidth="1"/>
    <col min="13317" max="13317" width="18.28515625" style="1" customWidth="1"/>
    <col min="13318" max="13321" width="16.5703125" style="1" customWidth="1"/>
    <col min="13322" max="13322" width="15.85546875" style="1" customWidth="1"/>
    <col min="13323" max="13323" width="11.28515625" style="1" customWidth="1"/>
    <col min="13324" max="13568" width="9.140625" style="1"/>
    <col min="13569" max="13569" width="8.42578125" style="1" customWidth="1"/>
    <col min="13570" max="13570" width="62.5703125" style="1" customWidth="1"/>
    <col min="13571" max="13571" width="21" style="1" customWidth="1"/>
    <col min="13572" max="13572" width="15.42578125" style="1" customWidth="1"/>
    <col min="13573" max="13573" width="18.28515625" style="1" customWidth="1"/>
    <col min="13574" max="13577" width="16.5703125" style="1" customWidth="1"/>
    <col min="13578" max="13578" width="15.85546875" style="1" customWidth="1"/>
    <col min="13579" max="13579" width="11.28515625" style="1" customWidth="1"/>
    <col min="13580" max="13824" width="9.140625" style="1"/>
    <col min="13825" max="13825" width="8.42578125" style="1" customWidth="1"/>
    <col min="13826" max="13826" width="62.5703125" style="1" customWidth="1"/>
    <col min="13827" max="13827" width="21" style="1" customWidth="1"/>
    <col min="13828" max="13828" width="15.42578125" style="1" customWidth="1"/>
    <col min="13829" max="13829" width="18.28515625" style="1" customWidth="1"/>
    <col min="13830" max="13833" width="16.5703125" style="1" customWidth="1"/>
    <col min="13834" max="13834" width="15.85546875" style="1" customWidth="1"/>
    <col min="13835" max="13835" width="11.28515625" style="1" customWidth="1"/>
    <col min="13836" max="14080" width="9.140625" style="1"/>
    <col min="14081" max="14081" width="8.42578125" style="1" customWidth="1"/>
    <col min="14082" max="14082" width="62.5703125" style="1" customWidth="1"/>
    <col min="14083" max="14083" width="21" style="1" customWidth="1"/>
    <col min="14084" max="14084" width="15.42578125" style="1" customWidth="1"/>
    <col min="14085" max="14085" width="18.28515625" style="1" customWidth="1"/>
    <col min="14086" max="14089" width="16.5703125" style="1" customWidth="1"/>
    <col min="14090" max="14090" width="15.85546875" style="1" customWidth="1"/>
    <col min="14091" max="14091" width="11.28515625" style="1" customWidth="1"/>
    <col min="14092" max="14336" width="9.140625" style="1"/>
    <col min="14337" max="14337" width="8.42578125" style="1" customWidth="1"/>
    <col min="14338" max="14338" width="62.5703125" style="1" customWidth="1"/>
    <col min="14339" max="14339" width="21" style="1" customWidth="1"/>
    <col min="14340" max="14340" width="15.42578125" style="1" customWidth="1"/>
    <col min="14341" max="14341" width="18.28515625" style="1" customWidth="1"/>
    <col min="14342" max="14345" width="16.5703125" style="1" customWidth="1"/>
    <col min="14346" max="14346" width="15.85546875" style="1" customWidth="1"/>
    <col min="14347" max="14347" width="11.28515625" style="1" customWidth="1"/>
    <col min="14348" max="14592" width="9.140625" style="1"/>
    <col min="14593" max="14593" width="8.42578125" style="1" customWidth="1"/>
    <col min="14594" max="14594" width="62.5703125" style="1" customWidth="1"/>
    <col min="14595" max="14595" width="21" style="1" customWidth="1"/>
    <col min="14596" max="14596" width="15.42578125" style="1" customWidth="1"/>
    <col min="14597" max="14597" width="18.28515625" style="1" customWidth="1"/>
    <col min="14598" max="14601" width="16.5703125" style="1" customWidth="1"/>
    <col min="14602" max="14602" width="15.85546875" style="1" customWidth="1"/>
    <col min="14603" max="14603" width="11.28515625" style="1" customWidth="1"/>
    <col min="14604" max="14848" width="9.140625" style="1"/>
    <col min="14849" max="14849" width="8.42578125" style="1" customWidth="1"/>
    <col min="14850" max="14850" width="62.5703125" style="1" customWidth="1"/>
    <col min="14851" max="14851" width="21" style="1" customWidth="1"/>
    <col min="14852" max="14852" width="15.42578125" style="1" customWidth="1"/>
    <col min="14853" max="14853" width="18.28515625" style="1" customWidth="1"/>
    <col min="14854" max="14857" width="16.5703125" style="1" customWidth="1"/>
    <col min="14858" max="14858" width="15.85546875" style="1" customWidth="1"/>
    <col min="14859" max="14859" width="11.28515625" style="1" customWidth="1"/>
    <col min="14860" max="15104" width="9.140625" style="1"/>
    <col min="15105" max="15105" width="8.42578125" style="1" customWidth="1"/>
    <col min="15106" max="15106" width="62.5703125" style="1" customWidth="1"/>
    <col min="15107" max="15107" width="21" style="1" customWidth="1"/>
    <col min="15108" max="15108" width="15.42578125" style="1" customWidth="1"/>
    <col min="15109" max="15109" width="18.28515625" style="1" customWidth="1"/>
    <col min="15110" max="15113" width="16.5703125" style="1" customWidth="1"/>
    <col min="15114" max="15114" width="15.85546875" style="1" customWidth="1"/>
    <col min="15115" max="15115" width="11.28515625" style="1" customWidth="1"/>
    <col min="15116" max="15360" width="9.140625" style="1"/>
    <col min="15361" max="15361" width="8.42578125" style="1" customWidth="1"/>
    <col min="15362" max="15362" width="62.5703125" style="1" customWidth="1"/>
    <col min="15363" max="15363" width="21" style="1" customWidth="1"/>
    <col min="15364" max="15364" width="15.42578125" style="1" customWidth="1"/>
    <col min="15365" max="15365" width="18.28515625" style="1" customWidth="1"/>
    <col min="15366" max="15369" width="16.5703125" style="1" customWidth="1"/>
    <col min="15370" max="15370" width="15.85546875" style="1" customWidth="1"/>
    <col min="15371" max="15371" width="11.28515625" style="1" customWidth="1"/>
    <col min="15372" max="15616" width="9.140625" style="1"/>
    <col min="15617" max="15617" width="8.42578125" style="1" customWidth="1"/>
    <col min="15618" max="15618" width="62.5703125" style="1" customWidth="1"/>
    <col min="15619" max="15619" width="21" style="1" customWidth="1"/>
    <col min="15620" max="15620" width="15.42578125" style="1" customWidth="1"/>
    <col min="15621" max="15621" width="18.28515625" style="1" customWidth="1"/>
    <col min="15622" max="15625" width="16.5703125" style="1" customWidth="1"/>
    <col min="15626" max="15626" width="15.85546875" style="1" customWidth="1"/>
    <col min="15627" max="15627" width="11.28515625" style="1" customWidth="1"/>
    <col min="15628" max="15872" width="9.140625" style="1"/>
    <col min="15873" max="15873" width="8.42578125" style="1" customWidth="1"/>
    <col min="15874" max="15874" width="62.5703125" style="1" customWidth="1"/>
    <col min="15875" max="15875" width="21" style="1" customWidth="1"/>
    <col min="15876" max="15876" width="15.42578125" style="1" customWidth="1"/>
    <col min="15877" max="15877" width="18.28515625" style="1" customWidth="1"/>
    <col min="15878" max="15881" width="16.5703125" style="1" customWidth="1"/>
    <col min="15882" max="15882" width="15.85546875" style="1" customWidth="1"/>
    <col min="15883" max="15883" width="11.28515625" style="1" customWidth="1"/>
    <col min="15884" max="16128" width="9.140625" style="1"/>
    <col min="16129" max="16129" width="8.42578125" style="1" customWidth="1"/>
    <col min="16130" max="16130" width="62.5703125" style="1" customWidth="1"/>
    <col min="16131" max="16131" width="21" style="1" customWidth="1"/>
    <col min="16132" max="16132" width="15.42578125" style="1" customWidth="1"/>
    <col min="16133" max="16133" width="18.28515625" style="1" customWidth="1"/>
    <col min="16134" max="16137" width="16.5703125" style="1" customWidth="1"/>
    <col min="16138" max="16138" width="15.85546875" style="1" customWidth="1"/>
    <col min="16139" max="16139" width="11.28515625" style="1" customWidth="1"/>
    <col min="16140" max="16384" width="9.140625" style="1"/>
  </cols>
  <sheetData>
    <row r="1" spans="1:11" outlineLevel="1" x14ac:dyDescent="0.3">
      <c r="G1" s="203" t="s">
        <v>32</v>
      </c>
      <c r="H1" s="204"/>
      <c r="I1" s="205"/>
    </row>
    <row r="3" spans="1:11" x14ac:dyDescent="0.3">
      <c r="I3" s="22" t="s">
        <v>33</v>
      </c>
    </row>
    <row r="4" spans="1:11" x14ac:dyDescent="0.3">
      <c r="D4" s="13" t="s">
        <v>34</v>
      </c>
    </row>
    <row r="5" spans="1:11" x14ac:dyDescent="0.3">
      <c r="D5" s="14" t="s">
        <v>0</v>
      </c>
    </row>
    <row r="6" spans="1:11" x14ac:dyDescent="0.3">
      <c r="D6" s="2" t="s">
        <v>1</v>
      </c>
    </row>
    <row r="7" spans="1:11" x14ac:dyDescent="0.3">
      <c r="D7" s="14" t="s">
        <v>2</v>
      </c>
    </row>
    <row r="8" spans="1:11" x14ac:dyDescent="0.3">
      <c r="D8" s="2" t="s">
        <v>3</v>
      </c>
    </row>
    <row r="9" spans="1:11" x14ac:dyDescent="0.3">
      <c r="B9" s="23" t="s">
        <v>35</v>
      </c>
      <c r="D9" s="13"/>
    </row>
    <row r="11" spans="1:11" x14ac:dyDescent="0.3">
      <c r="A11" s="206" t="s">
        <v>4</v>
      </c>
      <c r="B11" s="206" t="s">
        <v>5</v>
      </c>
      <c r="C11" s="206" t="s">
        <v>6</v>
      </c>
      <c r="D11" s="206" t="s">
        <v>7</v>
      </c>
      <c r="E11" s="206" t="s">
        <v>8</v>
      </c>
      <c r="F11" s="206" t="s">
        <v>9</v>
      </c>
      <c r="G11" s="209"/>
      <c r="H11" s="209"/>
      <c r="I11" s="210"/>
    </row>
    <row r="12" spans="1:11" ht="56.25" x14ac:dyDescent="0.3">
      <c r="A12" s="207"/>
      <c r="B12" s="208"/>
      <c r="C12" s="207"/>
      <c r="D12" s="207"/>
      <c r="E12" s="208"/>
      <c r="F12" s="15" t="s">
        <v>10</v>
      </c>
      <c r="G12" s="15" t="s">
        <v>11</v>
      </c>
      <c r="H12" s="15" t="s">
        <v>12</v>
      </c>
      <c r="I12" s="15" t="s">
        <v>13</v>
      </c>
    </row>
    <row r="13" spans="1:11" x14ac:dyDescent="0.3">
      <c r="A13" s="7">
        <v>1</v>
      </c>
      <c r="B13" s="7">
        <v>2</v>
      </c>
      <c r="C13" s="7">
        <v>3</v>
      </c>
      <c r="D13" s="5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11" x14ac:dyDescent="0.3">
      <c r="A14" s="30"/>
      <c r="B14" s="31" t="s">
        <v>70</v>
      </c>
      <c r="C14" s="30"/>
      <c r="D14" s="30"/>
      <c r="E14" s="30"/>
      <c r="F14" s="30"/>
      <c r="G14" s="30"/>
      <c r="H14" s="30"/>
      <c r="I14" s="30"/>
    </row>
    <row r="15" spans="1:11" x14ac:dyDescent="0.3">
      <c r="A15" s="32"/>
      <c r="B15" s="33" t="s">
        <v>36</v>
      </c>
      <c r="C15" s="34"/>
      <c r="D15" s="34"/>
      <c r="E15" s="35">
        <f>SUM(F15:I15)</f>
        <v>21503093.138073023</v>
      </c>
      <c r="F15" s="36">
        <f>F16+F66+F84+F85+F86</f>
        <v>19542753.742043454</v>
      </c>
      <c r="G15" s="36">
        <f>G16+G66+G84+G85+G86</f>
        <v>1960339.3960295701</v>
      </c>
      <c r="H15" s="36">
        <f>H16+H66+H84+H85+H86</f>
        <v>0</v>
      </c>
      <c r="I15" s="36">
        <f>I16+I66+I84+I85+I86</f>
        <v>0</v>
      </c>
      <c r="J15" s="9"/>
    </row>
    <row r="16" spans="1:11" x14ac:dyDescent="0.3">
      <c r="A16" s="10"/>
      <c r="B16" s="8" t="s">
        <v>14</v>
      </c>
      <c r="C16" s="7"/>
      <c r="D16" s="7"/>
      <c r="E16" s="6">
        <f>SUM(F16:I16)</f>
        <v>12617119.044072151</v>
      </c>
      <c r="F16" s="11">
        <f>SUM(F17:F65)</f>
        <v>10656779.64804258</v>
      </c>
      <c r="G16" s="11">
        <f>SUM(G17:G65)</f>
        <v>1960339.3960295701</v>
      </c>
      <c r="H16" s="11">
        <f>SUM(H17:H65)</f>
        <v>0</v>
      </c>
      <c r="I16" s="11">
        <f>SUM(I17:I65)</f>
        <v>0</v>
      </c>
      <c r="K16" s="9"/>
    </row>
    <row r="17" spans="1:9" x14ac:dyDescent="0.3">
      <c r="A17" s="4">
        <v>1</v>
      </c>
      <c r="B17" s="24" t="s">
        <v>37</v>
      </c>
      <c r="C17" s="21" t="s">
        <v>112</v>
      </c>
      <c r="D17" s="21">
        <v>2</v>
      </c>
      <c r="E17" s="6">
        <f t="shared" ref="E17:E86" si="0">SUM(F17:I17)</f>
        <v>308376.84929198201</v>
      </c>
      <c r="F17" s="26">
        <v>308376.84929198201</v>
      </c>
      <c r="G17" s="26"/>
      <c r="H17" s="26"/>
      <c r="I17" s="26"/>
    </row>
    <row r="18" spans="1:9" x14ac:dyDescent="0.3">
      <c r="A18" s="4" t="s">
        <v>115</v>
      </c>
      <c r="B18" s="24" t="s">
        <v>113</v>
      </c>
      <c r="C18" s="21" t="s">
        <v>112</v>
      </c>
      <c r="D18" s="21">
        <v>1</v>
      </c>
      <c r="E18" s="6"/>
      <c r="F18" s="26"/>
      <c r="G18" s="26"/>
      <c r="H18" s="26"/>
      <c r="I18" s="26"/>
    </row>
    <row r="19" spans="1:9" x14ac:dyDescent="0.3">
      <c r="A19" s="4" t="s">
        <v>116</v>
      </c>
      <c r="B19" s="24" t="s">
        <v>117</v>
      </c>
      <c r="C19" s="21" t="s">
        <v>112</v>
      </c>
      <c r="D19" s="21">
        <v>1</v>
      </c>
      <c r="E19" s="6"/>
      <c r="F19" s="26"/>
      <c r="G19" s="26"/>
      <c r="H19" s="26"/>
      <c r="I19" s="26"/>
    </row>
    <row r="20" spans="1:9" x14ac:dyDescent="0.3">
      <c r="A20" s="4">
        <v>2</v>
      </c>
      <c r="B20" s="24" t="s">
        <v>39</v>
      </c>
      <c r="C20" s="18"/>
      <c r="D20" s="19"/>
      <c r="E20" s="6">
        <f t="shared" si="0"/>
        <v>512173.99762822001</v>
      </c>
      <c r="F20" s="26">
        <v>512173.99762822001</v>
      </c>
      <c r="G20" s="26"/>
      <c r="H20" s="26"/>
      <c r="I20" s="26"/>
    </row>
    <row r="21" spans="1:9" x14ac:dyDescent="0.3">
      <c r="A21" s="4" t="s">
        <v>125</v>
      </c>
      <c r="B21" s="24" t="s">
        <v>114</v>
      </c>
      <c r="C21" s="20" t="s">
        <v>112</v>
      </c>
      <c r="D21" s="21">
        <v>1</v>
      </c>
      <c r="E21" s="6"/>
      <c r="F21" s="26"/>
      <c r="G21" s="26"/>
      <c r="H21" s="26"/>
      <c r="I21" s="26"/>
    </row>
    <row r="22" spans="1:9" x14ac:dyDescent="0.3">
      <c r="A22" s="4" t="s">
        <v>126</v>
      </c>
      <c r="B22" s="24" t="s">
        <v>131</v>
      </c>
      <c r="C22" s="20" t="s">
        <v>112</v>
      </c>
      <c r="D22" s="21">
        <v>1</v>
      </c>
      <c r="E22" s="6"/>
      <c r="F22" s="26"/>
      <c r="G22" s="26"/>
      <c r="H22" s="26"/>
      <c r="I22" s="26"/>
    </row>
    <row r="23" spans="1:9" x14ac:dyDescent="0.3">
      <c r="A23" s="4" t="s">
        <v>127</v>
      </c>
      <c r="B23" s="24" t="s">
        <v>129</v>
      </c>
      <c r="C23" s="20" t="s">
        <v>112</v>
      </c>
      <c r="D23" s="21">
        <v>1</v>
      </c>
      <c r="E23" s="6"/>
      <c r="F23" s="26"/>
      <c r="G23" s="26"/>
      <c r="H23" s="26"/>
      <c r="I23" s="26"/>
    </row>
    <row r="24" spans="1:9" x14ac:dyDescent="0.3">
      <c r="A24" s="4" t="s">
        <v>128</v>
      </c>
      <c r="B24" s="24" t="s">
        <v>130</v>
      </c>
      <c r="C24" s="20" t="s">
        <v>112</v>
      </c>
      <c r="D24" s="21">
        <v>2</v>
      </c>
      <c r="E24" s="6"/>
      <c r="F24" s="26"/>
      <c r="G24" s="26"/>
      <c r="H24" s="26"/>
      <c r="I24" s="26"/>
    </row>
    <row r="25" spans="1:9" ht="37.5" x14ac:dyDescent="0.3">
      <c r="A25" s="4">
        <v>3</v>
      </c>
      <c r="B25" s="24" t="s">
        <v>242</v>
      </c>
      <c r="C25" s="18" t="s">
        <v>112</v>
      </c>
      <c r="D25" s="19">
        <v>170</v>
      </c>
      <c r="E25" s="6">
        <f t="shared" si="0"/>
        <v>48387.859704000002</v>
      </c>
      <c r="F25" s="26">
        <v>48387.859704000002</v>
      </c>
      <c r="G25" s="26"/>
      <c r="H25" s="26"/>
      <c r="I25" s="26"/>
    </row>
    <row r="26" spans="1:9" ht="37.5" x14ac:dyDescent="0.3">
      <c r="A26" s="4">
        <v>4</v>
      </c>
      <c r="B26" s="24" t="s">
        <v>41</v>
      </c>
      <c r="C26" s="18" t="s">
        <v>112</v>
      </c>
      <c r="D26" s="19">
        <v>3</v>
      </c>
      <c r="E26" s="6">
        <f t="shared" si="0"/>
        <v>28978.992000000002</v>
      </c>
      <c r="F26" s="26">
        <v>28978.992000000002</v>
      </c>
      <c r="G26" s="26"/>
      <c r="H26" s="26"/>
      <c r="I26" s="26"/>
    </row>
    <row r="27" spans="1:9" ht="37.5" x14ac:dyDescent="0.3">
      <c r="A27" s="4">
        <v>5</v>
      </c>
      <c r="B27" s="24" t="s">
        <v>42</v>
      </c>
      <c r="C27" s="18" t="s">
        <v>112</v>
      </c>
      <c r="D27" s="19">
        <v>7</v>
      </c>
      <c r="E27" s="6">
        <f t="shared" si="0"/>
        <v>33799.5</v>
      </c>
      <c r="F27" s="26">
        <v>33799.5</v>
      </c>
      <c r="G27" s="26"/>
      <c r="H27" s="26"/>
      <c r="I27" s="26"/>
    </row>
    <row r="28" spans="1:9" ht="37.5" x14ac:dyDescent="0.3">
      <c r="A28" s="4">
        <v>6</v>
      </c>
      <c r="B28" s="24" t="s">
        <v>44</v>
      </c>
      <c r="C28" s="18" t="s">
        <v>136</v>
      </c>
      <c r="D28" s="19">
        <v>3.5</v>
      </c>
      <c r="E28" s="6">
        <f t="shared" si="0"/>
        <v>359483.24100000004</v>
      </c>
      <c r="F28" s="26">
        <v>359483.24100000004</v>
      </c>
      <c r="G28" s="26"/>
      <c r="H28" s="26"/>
      <c r="I28" s="26"/>
    </row>
    <row r="29" spans="1:9" ht="93.75" x14ac:dyDescent="0.3">
      <c r="A29" s="4">
        <v>7</v>
      </c>
      <c r="B29" s="24" t="s">
        <v>27</v>
      </c>
      <c r="C29" s="18" t="s">
        <v>134</v>
      </c>
      <c r="D29" s="19">
        <v>1</v>
      </c>
      <c r="E29" s="6">
        <f t="shared" si="0"/>
        <v>18601.97569107142</v>
      </c>
      <c r="F29" s="26">
        <v>18601.97569107142</v>
      </c>
      <c r="G29" s="26"/>
      <c r="H29" s="26"/>
      <c r="I29" s="26"/>
    </row>
    <row r="30" spans="1:9" ht="93.75" x14ac:dyDescent="0.3">
      <c r="A30" s="4">
        <v>8</v>
      </c>
      <c r="B30" s="24" t="s">
        <v>27</v>
      </c>
      <c r="C30" s="18" t="s">
        <v>134</v>
      </c>
      <c r="D30" s="19">
        <v>1</v>
      </c>
      <c r="E30" s="6">
        <f t="shared" si="0"/>
        <v>353558.96734038007</v>
      </c>
      <c r="F30" s="26">
        <v>353558.96734038007</v>
      </c>
      <c r="G30" s="26"/>
      <c r="H30" s="26"/>
      <c r="I30" s="26"/>
    </row>
    <row r="31" spans="1:9" ht="75" x14ac:dyDescent="0.3">
      <c r="A31" s="4">
        <v>9</v>
      </c>
      <c r="B31" s="24" t="s">
        <v>28</v>
      </c>
      <c r="C31" s="18" t="s">
        <v>134</v>
      </c>
      <c r="D31" s="19">
        <v>1</v>
      </c>
      <c r="E31" s="6">
        <f t="shared" si="0"/>
        <v>152304.18186127013</v>
      </c>
      <c r="F31" s="26">
        <v>152304.18186127013</v>
      </c>
      <c r="G31" s="26"/>
      <c r="H31" s="26"/>
      <c r="I31" s="26"/>
    </row>
    <row r="32" spans="1:9" ht="93.75" x14ac:dyDescent="0.3">
      <c r="A32" s="4">
        <v>10</v>
      </c>
      <c r="B32" s="24" t="s">
        <v>29</v>
      </c>
      <c r="C32" s="18" t="s">
        <v>134</v>
      </c>
      <c r="D32" s="19">
        <v>1</v>
      </c>
      <c r="E32" s="6">
        <f t="shared" si="0"/>
        <v>281229.67876500002</v>
      </c>
      <c r="F32" s="26">
        <v>281229.67876500002</v>
      </c>
      <c r="G32" s="26"/>
      <c r="H32" s="26"/>
      <c r="I32" s="26"/>
    </row>
    <row r="33" spans="1:9" ht="75" x14ac:dyDescent="0.3">
      <c r="A33" s="4">
        <v>11</v>
      </c>
      <c r="B33" s="24" t="s">
        <v>15</v>
      </c>
      <c r="C33" s="44" t="s">
        <v>155</v>
      </c>
      <c r="D33" s="19" t="s">
        <v>156</v>
      </c>
      <c r="E33" s="6">
        <f t="shared" si="0"/>
        <v>381818.8339701494</v>
      </c>
      <c r="F33" s="26">
        <v>381818.8339701494</v>
      </c>
      <c r="G33" s="26"/>
      <c r="H33" s="26"/>
      <c r="I33" s="26"/>
    </row>
    <row r="34" spans="1:9" x14ac:dyDescent="0.3">
      <c r="A34" s="4" t="s">
        <v>157</v>
      </c>
      <c r="B34" s="24" t="s">
        <v>153</v>
      </c>
      <c r="C34" s="43" t="s">
        <v>136</v>
      </c>
      <c r="D34" s="44">
        <v>19.899999999999999</v>
      </c>
      <c r="E34" s="6"/>
      <c r="F34" s="26"/>
      <c r="G34" s="26"/>
      <c r="H34" s="26"/>
      <c r="I34" s="26"/>
    </row>
    <row r="35" spans="1:9" x14ac:dyDescent="0.3">
      <c r="A35" s="4" t="s">
        <v>158</v>
      </c>
      <c r="B35" s="24" t="s">
        <v>140</v>
      </c>
      <c r="C35" s="43" t="s">
        <v>112</v>
      </c>
      <c r="D35" s="44">
        <v>15</v>
      </c>
      <c r="E35" s="6"/>
      <c r="F35" s="26"/>
      <c r="G35" s="26"/>
      <c r="H35" s="26"/>
      <c r="I35" s="26"/>
    </row>
    <row r="36" spans="1:9" x14ac:dyDescent="0.3">
      <c r="A36" s="4" t="s">
        <v>159</v>
      </c>
      <c r="B36" s="24" t="s">
        <v>154</v>
      </c>
      <c r="C36" s="43" t="s">
        <v>121</v>
      </c>
      <c r="D36" s="44">
        <v>4</v>
      </c>
      <c r="E36" s="6"/>
      <c r="F36" s="26"/>
      <c r="G36" s="26"/>
      <c r="H36" s="26"/>
      <c r="I36" s="26"/>
    </row>
    <row r="37" spans="1:9" ht="75" x14ac:dyDescent="0.3">
      <c r="A37" s="4">
        <v>12</v>
      </c>
      <c r="B37" s="24" t="s">
        <v>16</v>
      </c>
      <c r="C37" s="44" t="s">
        <v>162</v>
      </c>
      <c r="D37" s="19" t="s">
        <v>163</v>
      </c>
      <c r="E37" s="6">
        <f t="shared" si="0"/>
        <v>284862.77843449148</v>
      </c>
      <c r="F37" s="26">
        <v>284862.77843449148</v>
      </c>
      <c r="G37" s="26"/>
      <c r="H37" s="26"/>
      <c r="I37" s="26"/>
    </row>
    <row r="38" spans="1:9" x14ac:dyDescent="0.3">
      <c r="A38" s="4" t="s">
        <v>160</v>
      </c>
      <c r="B38" s="24" t="s">
        <v>153</v>
      </c>
      <c r="C38" s="43" t="s">
        <v>136</v>
      </c>
      <c r="D38" s="44">
        <v>13.04</v>
      </c>
      <c r="E38" s="6"/>
      <c r="F38" s="26"/>
      <c r="G38" s="26"/>
      <c r="H38" s="26"/>
      <c r="I38" s="26"/>
    </row>
    <row r="39" spans="1:9" x14ac:dyDescent="0.3">
      <c r="A39" s="4" t="s">
        <v>161</v>
      </c>
      <c r="B39" s="24" t="s">
        <v>154</v>
      </c>
      <c r="C39" s="43" t="s">
        <v>121</v>
      </c>
      <c r="D39" s="44">
        <v>12</v>
      </c>
      <c r="E39" s="6"/>
      <c r="F39" s="26"/>
      <c r="G39" s="26"/>
      <c r="H39" s="26"/>
      <c r="I39" s="26"/>
    </row>
    <row r="40" spans="1:9" x14ac:dyDescent="0.3">
      <c r="A40" s="4">
        <v>13</v>
      </c>
      <c r="B40" s="24" t="s">
        <v>48</v>
      </c>
      <c r="C40" s="18" t="s">
        <v>136</v>
      </c>
      <c r="D40" s="19">
        <v>1.8</v>
      </c>
      <c r="E40" s="6">
        <f t="shared" si="0"/>
        <v>40027.298999999999</v>
      </c>
      <c r="F40" s="26">
        <v>40027.298999999999</v>
      </c>
      <c r="G40" s="26"/>
      <c r="H40" s="26"/>
      <c r="I40" s="26"/>
    </row>
    <row r="41" spans="1:9" ht="37.5" x14ac:dyDescent="0.3">
      <c r="A41" s="4">
        <v>14</v>
      </c>
      <c r="B41" s="24" t="s">
        <v>49</v>
      </c>
      <c r="C41" s="44" t="s">
        <v>191</v>
      </c>
      <c r="D41" s="19" t="s">
        <v>195</v>
      </c>
      <c r="E41" s="6">
        <f t="shared" si="0"/>
        <v>355135.64</v>
      </c>
      <c r="F41" s="26">
        <v>355135.64</v>
      </c>
      <c r="G41" s="26"/>
      <c r="H41" s="26"/>
      <c r="I41" s="26"/>
    </row>
    <row r="42" spans="1:9" x14ac:dyDescent="0.3">
      <c r="A42" s="4" t="s">
        <v>234</v>
      </c>
      <c r="B42" s="24" t="s">
        <v>193</v>
      </c>
      <c r="C42" s="43" t="s">
        <v>112</v>
      </c>
      <c r="D42" s="44">
        <v>2</v>
      </c>
      <c r="E42" s="6"/>
      <c r="F42" s="26"/>
      <c r="G42" s="26"/>
      <c r="H42" s="26"/>
      <c r="I42" s="26"/>
    </row>
    <row r="43" spans="1:9" x14ac:dyDescent="0.3">
      <c r="A43" s="4" t="s">
        <v>235</v>
      </c>
      <c r="B43" s="24" t="s">
        <v>194</v>
      </c>
      <c r="C43" s="43" t="s">
        <v>112</v>
      </c>
      <c r="D43" s="44">
        <v>2</v>
      </c>
      <c r="E43" s="6"/>
      <c r="F43" s="26"/>
      <c r="G43" s="26"/>
      <c r="H43" s="26"/>
      <c r="I43" s="26"/>
    </row>
    <row r="44" spans="1:9" x14ac:dyDescent="0.3">
      <c r="A44" s="4" t="s">
        <v>249</v>
      </c>
      <c r="B44" s="24" t="s">
        <v>153</v>
      </c>
      <c r="C44" s="43" t="s">
        <v>136</v>
      </c>
      <c r="D44" s="44">
        <v>0.4</v>
      </c>
      <c r="E44" s="6"/>
      <c r="F44" s="26"/>
      <c r="G44" s="26"/>
      <c r="H44" s="26"/>
      <c r="I44" s="26"/>
    </row>
    <row r="45" spans="1:9" x14ac:dyDescent="0.3">
      <c r="A45" s="4">
        <v>15</v>
      </c>
      <c r="B45" s="24" t="s">
        <v>51</v>
      </c>
      <c r="C45" s="18" t="s">
        <v>136</v>
      </c>
      <c r="D45" s="19">
        <v>0.3</v>
      </c>
      <c r="E45" s="6">
        <f t="shared" si="0"/>
        <v>230634.55</v>
      </c>
      <c r="F45" s="26">
        <v>230634.55</v>
      </c>
      <c r="G45" s="26"/>
      <c r="H45" s="26"/>
      <c r="I45" s="26"/>
    </row>
    <row r="46" spans="1:9" ht="37.5" x14ac:dyDescent="0.3">
      <c r="A46" s="4">
        <v>16</v>
      </c>
      <c r="B46" s="24" t="s">
        <v>52</v>
      </c>
      <c r="C46" s="18" t="s">
        <v>136</v>
      </c>
      <c r="D46" s="19">
        <v>2.65</v>
      </c>
      <c r="E46" s="6">
        <f t="shared" si="0"/>
        <v>256685.77</v>
      </c>
      <c r="F46" s="26">
        <v>256685.77</v>
      </c>
      <c r="G46" s="26"/>
      <c r="H46" s="26"/>
      <c r="I46" s="26"/>
    </row>
    <row r="47" spans="1:9" ht="37.5" x14ac:dyDescent="0.3">
      <c r="A47" s="4">
        <v>17</v>
      </c>
      <c r="B47" s="24" t="s">
        <v>53</v>
      </c>
      <c r="C47" s="18" t="s">
        <v>136</v>
      </c>
      <c r="D47" s="19">
        <v>57.360999999999997</v>
      </c>
      <c r="E47" s="6">
        <f t="shared" si="0"/>
        <v>989255.28</v>
      </c>
      <c r="F47" s="26">
        <v>989255.28</v>
      </c>
      <c r="G47" s="26"/>
      <c r="H47" s="26"/>
      <c r="I47" s="26"/>
    </row>
    <row r="48" spans="1:9" ht="37.5" x14ac:dyDescent="0.3">
      <c r="A48" s="4">
        <v>18</v>
      </c>
      <c r="B48" s="24" t="s">
        <v>54</v>
      </c>
      <c r="C48" s="18" t="s">
        <v>136</v>
      </c>
      <c r="D48" s="19">
        <v>2.4500000000000002</v>
      </c>
      <c r="E48" s="6">
        <f t="shared" si="0"/>
        <v>164907.82999999999</v>
      </c>
      <c r="F48" s="26">
        <v>164907.82999999999</v>
      </c>
      <c r="G48" s="26"/>
      <c r="H48" s="26"/>
      <c r="I48" s="26"/>
    </row>
    <row r="49" spans="1:10" ht="56.25" x14ac:dyDescent="0.3">
      <c r="A49" s="4">
        <v>19</v>
      </c>
      <c r="B49" s="24" t="s">
        <v>55</v>
      </c>
      <c r="C49" s="44" t="s">
        <v>141</v>
      </c>
      <c r="D49" s="44" t="s">
        <v>177</v>
      </c>
      <c r="E49" s="6">
        <f t="shared" si="0"/>
        <v>527129.47000000009</v>
      </c>
      <c r="F49" s="26">
        <v>527129.47000000009</v>
      </c>
      <c r="G49" s="26"/>
      <c r="H49" s="26"/>
      <c r="I49" s="26"/>
    </row>
    <row r="50" spans="1:10" x14ac:dyDescent="0.3">
      <c r="A50" s="4" t="s">
        <v>175</v>
      </c>
      <c r="B50" s="24" t="s">
        <v>153</v>
      </c>
      <c r="C50" s="43" t="s">
        <v>136</v>
      </c>
      <c r="D50" s="43">
        <v>22.533999999999999</v>
      </c>
      <c r="E50" s="6"/>
      <c r="F50" s="26"/>
      <c r="G50" s="26"/>
      <c r="H50" s="26"/>
      <c r="I50" s="26"/>
    </row>
    <row r="51" spans="1:10" x14ac:dyDescent="0.3">
      <c r="A51" s="4" t="s">
        <v>176</v>
      </c>
      <c r="B51" s="24" t="s">
        <v>174</v>
      </c>
      <c r="C51" s="43" t="s">
        <v>112</v>
      </c>
      <c r="D51" s="43">
        <v>4</v>
      </c>
      <c r="E51" s="6"/>
      <c r="F51" s="26"/>
      <c r="G51" s="26"/>
      <c r="H51" s="26"/>
      <c r="I51" s="26"/>
    </row>
    <row r="52" spans="1:10" x14ac:dyDescent="0.3">
      <c r="A52" s="4">
        <v>20</v>
      </c>
      <c r="B52" s="24" t="s">
        <v>92</v>
      </c>
      <c r="C52" s="18" t="s">
        <v>136</v>
      </c>
      <c r="D52" s="18">
        <v>2.77</v>
      </c>
      <c r="E52" s="6">
        <f t="shared" si="0"/>
        <v>256670.63999999998</v>
      </c>
      <c r="F52" s="26">
        <v>256670.63999999998</v>
      </c>
      <c r="G52" s="26"/>
      <c r="H52" s="26"/>
      <c r="I52" s="26"/>
    </row>
    <row r="53" spans="1:10" ht="112.5" x14ac:dyDescent="0.3">
      <c r="A53" s="4">
        <v>21</v>
      </c>
      <c r="B53" s="24" t="s">
        <v>93</v>
      </c>
      <c r="C53" s="48" t="s">
        <v>241</v>
      </c>
      <c r="D53" s="48">
        <v>1</v>
      </c>
      <c r="E53" s="6">
        <f t="shared" si="0"/>
        <v>241543.84775000098</v>
      </c>
      <c r="F53" s="26">
        <v>241543.84775000098</v>
      </c>
      <c r="G53" s="26"/>
      <c r="H53" s="26"/>
      <c r="I53" s="26"/>
    </row>
    <row r="54" spans="1:10" ht="37.5" x14ac:dyDescent="0.3">
      <c r="A54" s="4">
        <v>22</v>
      </c>
      <c r="B54" s="24" t="s">
        <v>18</v>
      </c>
      <c r="C54" s="44" t="s">
        <v>191</v>
      </c>
      <c r="D54" s="44" t="s">
        <v>239</v>
      </c>
      <c r="E54" s="6">
        <f t="shared" si="0"/>
        <v>1153263.3256735702</v>
      </c>
      <c r="F54" s="26">
        <v>1153263.3256735702</v>
      </c>
      <c r="G54" s="26"/>
      <c r="H54" s="26"/>
      <c r="I54" s="26"/>
    </row>
    <row r="55" spans="1:10" x14ac:dyDescent="0.3">
      <c r="A55" s="4" t="s">
        <v>226</v>
      </c>
      <c r="B55" s="24" t="s">
        <v>238</v>
      </c>
      <c r="C55" s="43" t="s">
        <v>112</v>
      </c>
      <c r="D55" s="43">
        <v>271</v>
      </c>
      <c r="E55" s="6"/>
      <c r="F55" s="26"/>
      <c r="G55" s="26"/>
      <c r="H55" s="26"/>
      <c r="I55" s="26"/>
    </row>
    <row r="56" spans="1:10" x14ac:dyDescent="0.3">
      <c r="A56" s="4" t="s">
        <v>227</v>
      </c>
      <c r="B56" s="24" t="s">
        <v>153</v>
      </c>
      <c r="C56" s="43" t="s">
        <v>136</v>
      </c>
      <c r="D56" s="43">
        <v>31.3384</v>
      </c>
      <c r="E56" s="6"/>
      <c r="F56" s="26"/>
      <c r="G56" s="26"/>
      <c r="H56" s="26"/>
      <c r="I56" s="26"/>
    </row>
    <row r="57" spans="1:10" ht="37.5" x14ac:dyDescent="0.3">
      <c r="A57" s="4">
        <v>23</v>
      </c>
      <c r="B57" s="24" t="s">
        <v>19</v>
      </c>
      <c r="C57" s="43" t="s">
        <v>136</v>
      </c>
      <c r="D57" s="43">
        <v>73.293999999999997</v>
      </c>
      <c r="E57" s="6">
        <f t="shared" si="0"/>
        <v>1913074.6168214283</v>
      </c>
      <c r="F57" s="26">
        <v>1913074.6168214283</v>
      </c>
      <c r="G57" s="26"/>
      <c r="H57" s="26"/>
      <c r="I57" s="26"/>
    </row>
    <row r="58" spans="1:10" ht="37.5" x14ac:dyDescent="0.3">
      <c r="A58" s="4">
        <v>24</v>
      </c>
      <c r="B58" s="24" t="s">
        <v>57</v>
      </c>
      <c r="C58" s="44" t="s">
        <v>191</v>
      </c>
      <c r="D58" s="44" t="s">
        <v>236</v>
      </c>
      <c r="E58" s="6">
        <f t="shared" si="0"/>
        <v>1960339.3960295701</v>
      </c>
      <c r="F58" s="26"/>
      <c r="G58" s="26">
        <v>1960339.3960295701</v>
      </c>
      <c r="H58" s="26"/>
      <c r="I58" s="26"/>
    </row>
    <row r="59" spans="1:10" x14ac:dyDescent="0.3">
      <c r="A59" s="4" t="s">
        <v>219</v>
      </c>
      <c r="B59" s="24" t="s">
        <v>198</v>
      </c>
      <c r="C59" s="43" t="s">
        <v>112</v>
      </c>
      <c r="D59" s="43">
        <v>145</v>
      </c>
      <c r="E59" s="6"/>
      <c r="F59" s="26"/>
      <c r="G59" s="26"/>
      <c r="H59" s="26"/>
      <c r="I59" s="26"/>
    </row>
    <row r="60" spans="1:10" x14ac:dyDescent="0.3">
      <c r="A60" s="4" t="s">
        <v>220</v>
      </c>
      <c r="B60" s="24" t="s">
        <v>153</v>
      </c>
      <c r="C60" s="43" t="s">
        <v>136</v>
      </c>
      <c r="D60" s="43">
        <v>67.8</v>
      </c>
      <c r="E60" s="6"/>
      <c r="F60" s="26"/>
      <c r="G60" s="26"/>
      <c r="H60" s="26"/>
      <c r="I60" s="26"/>
    </row>
    <row r="61" spans="1:10" x14ac:dyDescent="0.3">
      <c r="A61" s="4" t="s">
        <v>221</v>
      </c>
      <c r="B61" s="24" t="s">
        <v>180</v>
      </c>
      <c r="C61" s="43" t="s">
        <v>112</v>
      </c>
      <c r="D61" s="43">
        <v>4</v>
      </c>
      <c r="E61" s="6"/>
      <c r="F61" s="26"/>
      <c r="G61" s="26"/>
      <c r="H61" s="26"/>
      <c r="I61" s="26"/>
    </row>
    <row r="62" spans="1:10" ht="37.5" x14ac:dyDescent="0.3">
      <c r="A62" s="4">
        <v>25</v>
      </c>
      <c r="B62" s="24" t="s">
        <v>17</v>
      </c>
      <c r="C62" s="44" t="s">
        <v>241</v>
      </c>
      <c r="D62" s="44">
        <v>1</v>
      </c>
      <c r="E62" s="6">
        <f t="shared" si="0"/>
        <v>836535.10311101796</v>
      </c>
      <c r="F62" s="26">
        <v>836535.10311101796</v>
      </c>
      <c r="G62" s="26"/>
      <c r="H62" s="26"/>
      <c r="I62" s="26"/>
      <c r="J62" s="1" t="e">
        <f>#REF!+#REF!+#REF!+#REF!</f>
        <v>#REF!</v>
      </c>
    </row>
    <row r="63" spans="1:10" x14ac:dyDescent="0.3">
      <c r="A63" s="4">
        <v>26</v>
      </c>
      <c r="B63" s="24" t="s">
        <v>196</v>
      </c>
      <c r="C63" s="18" t="s">
        <v>197</v>
      </c>
      <c r="D63" s="18">
        <v>1</v>
      </c>
      <c r="E63" s="6">
        <f t="shared" si="0"/>
        <v>167100.79999999999</v>
      </c>
      <c r="F63" s="26">
        <v>167100.79999999999</v>
      </c>
      <c r="G63" s="26"/>
      <c r="H63" s="26"/>
      <c r="I63" s="26"/>
    </row>
    <row r="64" spans="1:10" ht="37.5" x14ac:dyDescent="0.3">
      <c r="A64" s="4">
        <v>27</v>
      </c>
      <c r="B64" s="24" t="s">
        <v>243</v>
      </c>
      <c r="C64" s="48" t="s">
        <v>244</v>
      </c>
      <c r="D64" s="48"/>
      <c r="E64" s="6">
        <f t="shared" si="0"/>
        <v>500000</v>
      </c>
      <c r="F64" s="26">
        <v>500000</v>
      </c>
      <c r="G64" s="26"/>
      <c r="H64" s="26"/>
      <c r="I64" s="26"/>
    </row>
    <row r="65" spans="1:9" ht="37.5" x14ac:dyDescent="0.3">
      <c r="A65" s="4">
        <v>28</v>
      </c>
      <c r="B65" s="24" t="s">
        <v>96</v>
      </c>
      <c r="C65" s="18" t="s">
        <v>121</v>
      </c>
      <c r="D65" s="18">
        <v>1</v>
      </c>
      <c r="E65" s="6">
        <f>SUM(F65:I65)</f>
        <v>261238.62</v>
      </c>
      <c r="F65" s="26">
        <v>261238.62</v>
      </c>
      <c r="G65" s="26"/>
      <c r="H65" s="26"/>
      <c r="I65" s="26"/>
    </row>
    <row r="66" spans="1:9" x14ac:dyDescent="0.3">
      <c r="A66" s="4"/>
      <c r="B66" s="29" t="s">
        <v>76</v>
      </c>
      <c r="C66" s="20"/>
      <c r="D66" s="20"/>
      <c r="E66" s="6">
        <f>SUM(F66:I66)</f>
        <v>4114916.0489935968</v>
      </c>
      <c r="F66" s="28">
        <f>SUM(F67:F83)</f>
        <v>4114916.0489935968</v>
      </c>
      <c r="G66" s="28">
        <f>SUM(G67:G83)</f>
        <v>0</v>
      </c>
      <c r="H66" s="28">
        <f>SUM(H67:H83)</f>
        <v>0</v>
      </c>
      <c r="I66" s="28">
        <f>SUM(I67:I83)</f>
        <v>0</v>
      </c>
    </row>
    <row r="67" spans="1:9" ht="56.25" x14ac:dyDescent="0.3">
      <c r="A67" s="4">
        <v>29</v>
      </c>
      <c r="B67" s="24" t="s">
        <v>60</v>
      </c>
      <c r="C67" s="18" t="s">
        <v>112</v>
      </c>
      <c r="D67" s="18">
        <v>2</v>
      </c>
      <c r="E67" s="6">
        <f t="shared" si="0"/>
        <v>1153173.24</v>
      </c>
      <c r="F67" s="26">
        <v>1153173.24</v>
      </c>
      <c r="G67" s="26"/>
      <c r="H67" s="26"/>
      <c r="I67" s="26"/>
    </row>
    <row r="68" spans="1:9" ht="75" x14ac:dyDescent="0.3">
      <c r="A68" s="4">
        <v>30</v>
      </c>
      <c r="B68" s="24" t="s">
        <v>94</v>
      </c>
      <c r="C68" s="18" t="s">
        <v>134</v>
      </c>
      <c r="D68" s="18">
        <v>1</v>
      </c>
      <c r="E68" s="6">
        <f t="shared" si="0"/>
        <v>10000</v>
      </c>
      <c r="F68" s="26">
        <v>10000</v>
      </c>
      <c r="G68" s="26"/>
      <c r="H68" s="26"/>
      <c r="I68" s="26"/>
    </row>
    <row r="69" spans="1:9" ht="37.5" x14ac:dyDescent="0.3">
      <c r="A69" s="4">
        <v>31</v>
      </c>
      <c r="B69" s="24" t="s">
        <v>61</v>
      </c>
      <c r="C69" s="18" t="s">
        <v>134</v>
      </c>
      <c r="D69" s="18">
        <v>1</v>
      </c>
      <c r="E69" s="6">
        <f t="shared" si="0"/>
        <v>15000</v>
      </c>
      <c r="F69" s="26">
        <v>15000</v>
      </c>
      <c r="G69" s="26"/>
      <c r="H69" s="26"/>
      <c r="I69" s="26"/>
    </row>
    <row r="70" spans="1:9" ht="37.5" x14ac:dyDescent="0.3">
      <c r="A70" s="4">
        <v>32</v>
      </c>
      <c r="B70" s="24" t="s">
        <v>62</v>
      </c>
      <c r="C70" s="18" t="s">
        <v>134</v>
      </c>
      <c r="D70" s="18">
        <v>1</v>
      </c>
      <c r="E70" s="6">
        <f t="shared" si="0"/>
        <v>20000</v>
      </c>
      <c r="F70" s="26">
        <v>20000</v>
      </c>
      <c r="G70" s="26"/>
      <c r="H70" s="26"/>
      <c r="I70" s="26"/>
    </row>
    <row r="71" spans="1:9" ht="56.25" x14ac:dyDescent="0.3">
      <c r="A71" s="4">
        <v>33</v>
      </c>
      <c r="B71" s="24" t="s">
        <v>95</v>
      </c>
      <c r="C71" s="18" t="s">
        <v>136</v>
      </c>
      <c r="D71" s="18">
        <v>19.079999999999998</v>
      </c>
      <c r="E71" s="6">
        <f t="shared" si="0"/>
        <v>498837.86045769043</v>
      </c>
      <c r="F71" s="26">
        <v>498837.86045769043</v>
      </c>
      <c r="G71" s="26"/>
      <c r="H71" s="26"/>
      <c r="I71" s="26"/>
    </row>
    <row r="72" spans="1:9" ht="37.5" x14ac:dyDescent="0.3">
      <c r="A72" s="4">
        <v>34</v>
      </c>
      <c r="B72" s="24" t="s">
        <v>20</v>
      </c>
      <c r="C72" s="48" t="s">
        <v>112</v>
      </c>
      <c r="D72" s="48">
        <v>20</v>
      </c>
      <c r="E72" s="6">
        <f t="shared" si="0"/>
        <v>388082.11549499998</v>
      </c>
      <c r="F72" s="26">
        <v>388082.11549499998</v>
      </c>
      <c r="G72" s="26"/>
      <c r="H72" s="26"/>
      <c r="I72" s="26"/>
    </row>
    <row r="73" spans="1:9" x14ac:dyDescent="0.3">
      <c r="A73" s="4" t="s">
        <v>250</v>
      </c>
      <c r="B73" s="24" t="s">
        <v>240</v>
      </c>
      <c r="C73" s="48" t="s">
        <v>112</v>
      </c>
      <c r="D73" s="48">
        <v>20</v>
      </c>
      <c r="E73" s="6"/>
      <c r="F73" s="26"/>
      <c r="G73" s="26"/>
      <c r="H73" s="26"/>
      <c r="I73" s="26"/>
    </row>
    <row r="74" spans="1:9" ht="56.25" x14ac:dyDescent="0.3">
      <c r="A74" s="4">
        <v>35</v>
      </c>
      <c r="B74" s="24" t="s">
        <v>59</v>
      </c>
      <c r="C74" s="18" t="s">
        <v>134</v>
      </c>
      <c r="D74" s="18">
        <v>1</v>
      </c>
      <c r="E74" s="6">
        <f t="shared" si="0"/>
        <v>31456.565040906004</v>
      </c>
      <c r="F74" s="26">
        <v>31456.565040906004</v>
      </c>
      <c r="G74" s="26"/>
      <c r="H74" s="26"/>
      <c r="I74" s="26"/>
    </row>
    <row r="75" spans="1:9" ht="37.5" x14ac:dyDescent="0.3">
      <c r="A75" s="4">
        <v>36</v>
      </c>
      <c r="B75" s="24" t="s">
        <v>65</v>
      </c>
      <c r="C75" s="44" t="s">
        <v>141</v>
      </c>
      <c r="D75" s="44" t="s">
        <v>181</v>
      </c>
      <c r="E75" s="6">
        <f t="shared" si="0"/>
        <v>1088075.44</v>
      </c>
      <c r="F75" s="26">
        <v>1088075.44</v>
      </c>
      <c r="G75" s="26"/>
      <c r="H75" s="26"/>
      <c r="I75" s="26"/>
    </row>
    <row r="76" spans="1:9" x14ac:dyDescent="0.3">
      <c r="A76" s="4" t="s">
        <v>182</v>
      </c>
      <c r="B76" s="24" t="s">
        <v>178</v>
      </c>
      <c r="C76" s="43" t="s">
        <v>136</v>
      </c>
      <c r="D76" s="43">
        <v>23.1</v>
      </c>
      <c r="E76" s="6"/>
      <c r="F76" s="26"/>
      <c r="G76" s="26"/>
      <c r="H76" s="26"/>
      <c r="I76" s="26"/>
    </row>
    <row r="77" spans="1:9" x14ac:dyDescent="0.3">
      <c r="A77" s="4" t="s">
        <v>183</v>
      </c>
      <c r="B77" s="24" t="s">
        <v>153</v>
      </c>
      <c r="C77" s="43" t="s">
        <v>136</v>
      </c>
      <c r="D77" s="43">
        <v>0.47</v>
      </c>
      <c r="E77" s="6"/>
      <c r="F77" s="26"/>
      <c r="G77" s="26"/>
      <c r="H77" s="26"/>
      <c r="I77" s="26"/>
    </row>
    <row r="78" spans="1:9" x14ac:dyDescent="0.3">
      <c r="A78" s="4" t="s">
        <v>184</v>
      </c>
      <c r="B78" s="24" t="s">
        <v>179</v>
      </c>
      <c r="C78" s="43" t="s">
        <v>136</v>
      </c>
      <c r="D78" s="43">
        <v>12.74</v>
      </c>
      <c r="E78" s="6"/>
      <c r="F78" s="26"/>
      <c r="G78" s="26"/>
      <c r="H78" s="26"/>
      <c r="I78" s="26"/>
    </row>
    <row r="79" spans="1:9" x14ac:dyDescent="0.3">
      <c r="A79" s="4" t="s">
        <v>185</v>
      </c>
      <c r="B79" s="24" t="s">
        <v>180</v>
      </c>
      <c r="C79" s="43" t="s">
        <v>112</v>
      </c>
      <c r="D79" s="43">
        <v>1</v>
      </c>
      <c r="E79" s="6"/>
      <c r="F79" s="26"/>
      <c r="G79" s="26"/>
      <c r="H79" s="26"/>
      <c r="I79" s="26"/>
    </row>
    <row r="80" spans="1:9" ht="75" x14ac:dyDescent="0.3">
      <c r="A80" s="4">
        <v>37</v>
      </c>
      <c r="B80" s="24" t="s">
        <v>67</v>
      </c>
      <c r="C80" s="44" t="s">
        <v>191</v>
      </c>
      <c r="D80" s="44" t="s">
        <v>192</v>
      </c>
      <c r="E80" s="6">
        <f t="shared" si="0"/>
        <v>410290.82799999998</v>
      </c>
      <c r="F80" s="26">
        <v>410290.82799999998</v>
      </c>
      <c r="G80" s="26"/>
      <c r="H80" s="26"/>
      <c r="I80" s="26"/>
    </row>
    <row r="81" spans="1:9" x14ac:dyDescent="0.3">
      <c r="A81" s="4" t="s">
        <v>189</v>
      </c>
      <c r="B81" s="24" t="s">
        <v>180</v>
      </c>
      <c r="C81" s="43" t="s">
        <v>112</v>
      </c>
      <c r="D81" s="43">
        <v>1</v>
      </c>
      <c r="E81" s="6"/>
      <c r="F81" s="26"/>
      <c r="G81" s="26"/>
      <c r="H81" s="26"/>
      <c r="I81" s="26"/>
    </row>
    <row r="82" spans="1:9" x14ac:dyDescent="0.3">
      <c r="A82" s="4" t="s">
        <v>190</v>
      </c>
      <c r="B82" s="24" t="s">
        <v>153</v>
      </c>
      <c r="C82" s="43" t="s">
        <v>136</v>
      </c>
      <c r="D82" s="43">
        <v>3</v>
      </c>
      <c r="E82" s="6"/>
      <c r="F82" s="26"/>
      <c r="G82" s="26"/>
      <c r="H82" s="26"/>
      <c r="I82" s="26"/>
    </row>
    <row r="83" spans="1:9" ht="93.75" x14ac:dyDescent="0.3">
      <c r="A83" s="4">
        <v>38</v>
      </c>
      <c r="B83" s="24" t="s">
        <v>68</v>
      </c>
      <c r="C83" s="48" t="s">
        <v>241</v>
      </c>
      <c r="D83" s="48">
        <v>1</v>
      </c>
      <c r="E83" s="6">
        <f t="shared" si="0"/>
        <v>500000</v>
      </c>
      <c r="F83" s="26">
        <v>500000</v>
      </c>
      <c r="G83" s="26"/>
      <c r="H83" s="26"/>
      <c r="I83" s="26"/>
    </row>
    <row r="84" spans="1:9" x14ac:dyDescent="0.3">
      <c r="A84" s="45">
        <v>39</v>
      </c>
      <c r="B84" s="29" t="s">
        <v>22</v>
      </c>
      <c r="C84" s="18"/>
      <c r="D84" s="18"/>
      <c r="E84" s="6">
        <f t="shared" si="0"/>
        <v>506304.74123007414</v>
      </c>
      <c r="F84" s="26">
        <v>506304.74123007414</v>
      </c>
      <c r="G84" s="26"/>
      <c r="H84" s="26"/>
      <c r="I84" s="26"/>
    </row>
    <row r="85" spans="1:9" ht="37.5" x14ac:dyDescent="0.3">
      <c r="A85" s="45">
        <v>40</v>
      </c>
      <c r="B85" s="29" t="s">
        <v>21</v>
      </c>
      <c r="C85" s="43" t="s">
        <v>237</v>
      </c>
      <c r="D85" s="43">
        <v>117</v>
      </c>
      <c r="E85" s="6">
        <f t="shared" si="0"/>
        <v>1892817.5499100003</v>
      </c>
      <c r="F85" s="26">
        <v>1892817.5499100003</v>
      </c>
      <c r="G85" s="26"/>
      <c r="H85" s="26"/>
      <c r="I85" s="26"/>
    </row>
    <row r="86" spans="1:9" x14ac:dyDescent="0.3">
      <c r="A86" s="45">
        <v>41</v>
      </c>
      <c r="B86" s="29" t="s">
        <v>69</v>
      </c>
      <c r="C86" s="18" t="s">
        <v>112</v>
      </c>
      <c r="D86" s="18">
        <v>7223</v>
      </c>
      <c r="E86" s="6">
        <f t="shared" si="0"/>
        <v>2371935.7538672001</v>
      </c>
      <c r="F86" s="26">
        <v>2371935.7538672001</v>
      </c>
      <c r="G86" s="26"/>
      <c r="H86" s="26"/>
      <c r="I86" s="26"/>
    </row>
    <row r="87" spans="1:9" x14ac:dyDescent="0.3">
      <c r="A87" s="37"/>
      <c r="B87" s="31" t="s">
        <v>71</v>
      </c>
      <c r="C87" s="38"/>
      <c r="D87" s="38"/>
      <c r="E87" s="39"/>
      <c r="F87" s="40"/>
      <c r="G87" s="40"/>
      <c r="H87" s="40"/>
      <c r="I87" s="41"/>
    </row>
    <row r="88" spans="1:9" x14ac:dyDescent="0.3">
      <c r="A88" s="32"/>
      <c r="B88" s="33" t="s">
        <v>72</v>
      </c>
      <c r="C88" s="42"/>
      <c r="D88" s="42"/>
      <c r="E88" s="35">
        <f>SUM(F88:I88)</f>
        <v>22332586.570584752</v>
      </c>
      <c r="F88" s="35">
        <f>F89+F138+F156+F157+F158</f>
        <v>21332586.570584752</v>
      </c>
      <c r="G88" s="35">
        <f>G89+G138+G156+G157+G158</f>
        <v>1000000</v>
      </c>
      <c r="H88" s="35">
        <f>H89+H138+H156+H157+H158</f>
        <v>0</v>
      </c>
      <c r="I88" s="35">
        <f>I89+I138+I156+I157+I158</f>
        <v>0</v>
      </c>
    </row>
    <row r="89" spans="1:9" x14ac:dyDescent="0.3">
      <c r="A89" s="4"/>
      <c r="B89" s="24" t="s">
        <v>14</v>
      </c>
      <c r="C89" s="18"/>
      <c r="D89" s="18"/>
      <c r="E89" s="6">
        <f>SUM(F89:I89)</f>
        <v>12381457.269778138</v>
      </c>
      <c r="F89" s="27">
        <f>SUM(F90:F137)</f>
        <v>11381457.269778138</v>
      </c>
      <c r="G89" s="27">
        <f>SUM(G90:G137)</f>
        <v>1000000</v>
      </c>
      <c r="H89" s="27">
        <f>SUM(H90:H137)</f>
        <v>0</v>
      </c>
      <c r="I89" s="27">
        <f>SUM(I90:I137)</f>
        <v>0</v>
      </c>
    </row>
    <row r="90" spans="1:9" x14ac:dyDescent="0.3">
      <c r="A90" s="4">
        <v>1</v>
      </c>
      <c r="B90" s="24" t="s">
        <v>37</v>
      </c>
      <c r="C90" s="44" t="s">
        <v>112</v>
      </c>
      <c r="D90" s="44">
        <v>2</v>
      </c>
      <c r="E90" s="6">
        <f>SUM(F90:I90)</f>
        <v>710560.513708018</v>
      </c>
      <c r="F90" s="26">
        <v>710560.513708018</v>
      </c>
      <c r="G90" s="26"/>
      <c r="H90" s="26"/>
      <c r="I90" s="26"/>
    </row>
    <row r="91" spans="1:9" x14ac:dyDescent="0.3">
      <c r="A91" s="4" t="s">
        <v>115</v>
      </c>
      <c r="B91" s="24" t="s">
        <v>113</v>
      </c>
      <c r="C91" s="44" t="s">
        <v>112</v>
      </c>
      <c r="D91" s="44">
        <v>1</v>
      </c>
      <c r="E91" s="6"/>
      <c r="F91" s="26"/>
      <c r="G91" s="26"/>
      <c r="H91" s="26"/>
      <c r="I91" s="26"/>
    </row>
    <row r="92" spans="1:9" x14ac:dyDescent="0.3">
      <c r="A92" s="4" t="s">
        <v>116</v>
      </c>
      <c r="B92" s="24" t="s">
        <v>117</v>
      </c>
      <c r="C92" s="44" t="s">
        <v>112</v>
      </c>
      <c r="D92" s="44">
        <v>1</v>
      </c>
      <c r="E92" s="6"/>
      <c r="F92" s="26"/>
      <c r="G92" s="26"/>
      <c r="H92" s="26"/>
      <c r="I92" s="26"/>
    </row>
    <row r="93" spans="1:9" ht="37.5" x14ac:dyDescent="0.3">
      <c r="A93" s="4">
        <v>2</v>
      </c>
      <c r="B93" s="24" t="s">
        <v>38</v>
      </c>
      <c r="C93" s="21" t="s">
        <v>123</v>
      </c>
      <c r="D93" s="21" t="s">
        <v>124</v>
      </c>
      <c r="E93" s="6">
        <f>SUM(F93:I93)</f>
        <v>521784.92099999997</v>
      </c>
      <c r="F93" s="26">
        <v>521784.92099999997</v>
      </c>
      <c r="G93" s="26"/>
      <c r="H93" s="26"/>
      <c r="I93" s="26"/>
    </row>
    <row r="94" spans="1:9" x14ac:dyDescent="0.3">
      <c r="A94" s="4" t="s">
        <v>125</v>
      </c>
      <c r="B94" s="24" t="s">
        <v>118</v>
      </c>
      <c r="C94" s="20" t="s">
        <v>112</v>
      </c>
      <c r="D94" s="20">
        <v>6</v>
      </c>
      <c r="E94" s="6"/>
      <c r="F94" s="26"/>
      <c r="G94" s="26"/>
      <c r="H94" s="26"/>
      <c r="I94" s="26"/>
    </row>
    <row r="95" spans="1:9" x14ac:dyDescent="0.3">
      <c r="A95" s="4" t="s">
        <v>126</v>
      </c>
      <c r="B95" s="24" t="s">
        <v>119</v>
      </c>
      <c r="C95" s="20" t="s">
        <v>112</v>
      </c>
      <c r="D95" s="20">
        <v>49</v>
      </c>
      <c r="E95" s="6"/>
      <c r="F95" s="26"/>
      <c r="G95" s="26"/>
      <c r="H95" s="26"/>
      <c r="I95" s="26"/>
    </row>
    <row r="96" spans="1:9" ht="37.5" x14ac:dyDescent="0.3">
      <c r="A96" s="4" t="s">
        <v>127</v>
      </c>
      <c r="B96" s="24" t="s">
        <v>120</v>
      </c>
      <c r="C96" s="20" t="s">
        <v>121</v>
      </c>
      <c r="D96" s="20">
        <v>2</v>
      </c>
      <c r="E96" s="6"/>
      <c r="F96" s="26"/>
      <c r="G96" s="26"/>
      <c r="H96" s="26"/>
      <c r="I96" s="26"/>
    </row>
    <row r="97" spans="1:9" x14ac:dyDescent="0.3">
      <c r="A97" s="4" t="s">
        <v>128</v>
      </c>
      <c r="B97" s="24" t="s">
        <v>122</v>
      </c>
      <c r="C97" s="20" t="s">
        <v>121</v>
      </c>
      <c r="D97" s="20">
        <v>4</v>
      </c>
      <c r="E97" s="6"/>
      <c r="F97" s="26"/>
      <c r="G97" s="26"/>
      <c r="H97" s="26"/>
      <c r="I97" s="26"/>
    </row>
    <row r="98" spans="1:9" x14ac:dyDescent="0.3">
      <c r="A98" s="4">
        <v>3</v>
      </c>
      <c r="B98" s="24" t="s">
        <v>39</v>
      </c>
      <c r="C98" s="18" t="s">
        <v>112</v>
      </c>
      <c r="D98" s="18">
        <v>5</v>
      </c>
      <c r="E98" s="6">
        <f>SUM(F98:I98)</f>
        <v>1375490</v>
      </c>
      <c r="F98" s="26">
        <v>1375490</v>
      </c>
      <c r="G98" s="26"/>
      <c r="H98" s="26"/>
      <c r="I98" s="26"/>
    </row>
    <row r="99" spans="1:9" x14ac:dyDescent="0.3">
      <c r="A99" s="4" t="s">
        <v>133</v>
      </c>
      <c r="B99" s="24" t="s">
        <v>114</v>
      </c>
      <c r="C99" s="20" t="s">
        <v>112</v>
      </c>
      <c r="D99" s="21">
        <v>1</v>
      </c>
      <c r="E99" s="6"/>
      <c r="F99" s="26"/>
      <c r="G99" s="26"/>
      <c r="H99" s="26"/>
      <c r="I99" s="26"/>
    </row>
    <row r="100" spans="1:9" x14ac:dyDescent="0.3">
      <c r="A100" s="4" t="s">
        <v>186</v>
      </c>
      <c r="B100" s="24" t="s">
        <v>131</v>
      </c>
      <c r="C100" s="20" t="s">
        <v>112</v>
      </c>
      <c r="D100" s="21">
        <v>1</v>
      </c>
      <c r="E100" s="6"/>
      <c r="F100" s="26"/>
      <c r="G100" s="26"/>
      <c r="H100" s="26"/>
      <c r="I100" s="26"/>
    </row>
    <row r="101" spans="1:9" x14ac:dyDescent="0.3">
      <c r="A101" s="4" t="s">
        <v>187</v>
      </c>
      <c r="B101" s="24" t="s">
        <v>129</v>
      </c>
      <c r="C101" s="20" t="s">
        <v>112</v>
      </c>
      <c r="D101" s="21">
        <v>1</v>
      </c>
      <c r="E101" s="6"/>
      <c r="F101" s="26"/>
      <c r="G101" s="26"/>
      <c r="H101" s="26"/>
      <c r="I101" s="26"/>
    </row>
    <row r="102" spans="1:9" x14ac:dyDescent="0.3">
      <c r="A102" s="4" t="s">
        <v>188</v>
      </c>
      <c r="B102" s="24" t="s">
        <v>130</v>
      </c>
      <c r="C102" s="20" t="s">
        <v>112</v>
      </c>
      <c r="D102" s="21">
        <v>2</v>
      </c>
      <c r="E102" s="6"/>
      <c r="F102" s="26"/>
      <c r="G102" s="26"/>
      <c r="H102" s="26"/>
      <c r="I102" s="26"/>
    </row>
    <row r="103" spans="1:9" ht="37.5" x14ac:dyDescent="0.3">
      <c r="A103" s="4">
        <v>4</v>
      </c>
      <c r="B103" s="24" t="s">
        <v>40</v>
      </c>
      <c r="C103" s="20" t="s">
        <v>112</v>
      </c>
      <c r="D103" s="20">
        <v>4</v>
      </c>
      <c r="E103" s="6">
        <f>SUM(F103:I103)</f>
        <v>20206.440000000002</v>
      </c>
      <c r="F103" s="26">
        <v>20206.440000000002</v>
      </c>
      <c r="G103" s="26"/>
      <c r="H103" s="26"/>
      <c r="I103" s="26"/>
    </row>
    <row r="104" spans="1:9" ht="37.5" x14ac:dyDescent="0.3">
      <c r="A104" s="4">
        <v>5</v>
      </c>
      <c r="B104" s="24" t="s">
        <v>242</v>
      </c>
      <c r="C104" s="18" t="s">
        <v>112</v>
      </c>
      <c r="D104" s="18">
        <v>212</v>
      </c>
      <c r="E104" s="6">
        <f>SUM(F104:I104)</f>
        <v>54207.843940620005</v>
      </c>
      <c r="F104" s="26">
        <v>54207.843940620005</v>
      </c>
      <c r="G104" s="26"/>
      <c r="H104" s="26"/>
      <c r="I104" s="26"/>
    </row>
    <row r="105" spans="1:9" ht="37.5" x14ac:dyDescent="0.3">
      <c r="A105" s="4">
        <v>6</v>
      </c>
      <c r="B105" s="24" t="s">
        <v>41</v>
      </c>
      <c r="C105" s="17" t="s">
        <v>112</v>
      </c>
      <c r="D105" s="17">
        <v>3</v>
      </c>
      <c r="E105" s="6">
        <f>SUM(F105:I105)</f>
        <v>23520</v>
      </c>
      <c r="F105" s="26">
        <v>23520</v>
      </c>
      <c r="G105" s="26"/>
      <c r="H105" s="26"/>
      <c r="I105" s="26"/>
    </row>
    <row r="106" spans="1:9" ht="37.5" x14ac:dyDescent="0.3">
      <c r="A106" s="4">
        <v>7</v>
      </c>
      <c r="B106" s="24" t="s">
        <v>42</v>
      </c>
      <c r="C106" s="20" t="s">
        <v>112</v>
      </c>
      <c r="D106" s="20">
        <v>14</v>
      </c>
      <c r="E106" s="6">
        <f>SUM(F106:I106)</f>
        <v>37517.445</v>
      </c>
      <c r="F106" s="26">
        <v>37517.445</v>
      </c>
      <c r="G106" s="26"/>
      <c r="H106" s="26"/>
      <c r="I106" s="26"/>
    </row>
    <row r="107" spans="1:9" ht="75" x14ac:dyDescent="0.3">
      <c r="A107" s="4">
        <v>8</v>
      </c>
      <c r="B107" s="24" t="s">
        <v>45</v>
      </c>
      <c r="C107" s="21" t="s">
        <v>141</v>
      </c>
      <c r="D107" s="21" t="s">
        <v>142</v>
      </c>
      <c r="E107" s="6">
        <f>SUM(F107:I107)</f>
        <v>550071.46</v>
      </c>
      <c r="F107" s="26">
        <v>550071.46</v>
      </c>
      <c r="G107" s="26"/>
      <c r="H107" s="26"/>
      <c r="I107" s="26"/>
    </row>
    <row r="108" spans="1:9" x14ac:dyDescent="0.3">
      <c r="A108" s="4" t="s">
        <v>143</v>
      </c>
      <c r="B108" s="24" t="s">
        <v>138</v>
      </c>
      <c r="C108" s="20" t="s">
        <v>136</v>
      </c>
      <c r="D108" s="20">
        <v>57.360999999999997</v>
      </c>
      <c r="E108" s="6"/>
      <c r="F108" s="26"/>
      <c r="G108" s="26"/>
      <c r="H108" s="26"/>
      <c r="I108" s="26"/>
    </row>
    <row r="109" spans="1:9" x14ac:dyDescent="0.3">
      <c r="A109" s="4" t="s">
        <v>144</v>
      </c>
      <c r="B109" s="24" t="s">
        <v>139</v>
      </c>
      <c r="C109" s="20" t="s">
        <v>112</v>
      </c>
      <c r="D109" s="20">
        <v>6</v>
      </c>
      <c r="E109" s="6"/>
      <c r="F109" s="26"/>
      <c r="G109" s="26"/>
      <c r="H109" s="26"/>
      <c r="I109" s="26"/>
    </row>
    <row r="110" spans="1:9" x14ac:dyDescent="0.3">
      <c r="A110" s="4" t="s">
        <v>145</v>
      </c>
      <c r="B110" s="24" t="s">
        <v>140</v>
      </c>
      <c r="C110" s="20" t="s">
        <v>112</v>
      </c>
      <c r="D110" s="20">
        <v>5</v>
      </c>
      <c r="E110" s="6"/>
      <c r="F110" s="26"/>
      <c r="G110" s="26"/>
      <c r="H110" s="26"/>
      <c r="I110" s="26"/>
    </row>
    <row r="111" spans="1:9" ht="75" x14ac:dyDescent="0.3">
      <c r="A111" s="4">
        <v>9</v>
      </c>
      <c r="B111" s="24" t="s">
        <v>97</v>
      </c>
      <c r="C111" s="44" t="s">
        <v>141</v>
      </c>
      <c r="D111" s="44" t="s">
        <v>170</v>
      </c>
      <c r="E111" s="6">
        <f>SUM(F111:I111)</f>
        <v>1000000</v>
      </c>
      <c r="F111" s="26"/>
      <c r="G111" s="26">
        <v>1000000</v>
      </c>
      <c r="H111" s="26"/>
      <c r="I111" s="26"/>
    </row>
    <row r="112" spans="1:9" x14ac:dyDescent="0.3">
      <c r="A112" s="4" t="s">
        <v>166</v>
      </c>
      <c r="B112" s="24" t="s">
        <v>138</v>
      </c>
      <c r="C112" s="43" t="s">
        <v>136</v>
      </c>
      <c r="D112" s="43">
        <v>378.6087</v>
      </c>
      <c r="E112" s="6"/>
      <c r="F112" s="26"/>
      <c r="G112" s="26"/>
      <c r="H112" s="26"/>
      <c r="I112" s="26"/>
    </row>
    <row r="113" spans="1:9" x14ac:dyDescent="0.3">
      <c r="A113" s="4" t="s">
        <v>167</v>
      </c>
      <c r="B113" s="24" t="s">
        <v>139</v>
      </c>
      <c r="C113" s="43" t="s">
        <v>112</v>
      </c>
      <c r="D113" s="43">
        <v>13</v>
      </c>
      <c r="E113" s="6"/>
      <c r="F113" s="26"/>
      <c r="G113" s="26"/>
      <c r="H113" s="26"/>
      <c r="I113" s="26"/>
    </row>
    <row r="114" spans="1:9" x14ac:dyDescent="0.3">
      <c r="A114" s="4" t="s">
        <v>169</v>
      </c>
      <c r="B114" s="24" t="s">
        <v>140</v>
      </c>
      <c r="C114" s="43" t="s">
        <v>112</v>
      </c>
      <c r="D114" s="43">
        <v>109</v>
      </c>
      <c r="E114" s="6"/>
      <c r="F114" s="26"/>
      <c r="G114" s="26"/>
      <c r="H114" s="26"/>
      <c r="I114" s="26"/>
    </row>
    <row r="115" spans="1:9" ht="75" x14ac:dyDescent="0.3">
      <c r="A115" s="4">
        <v>10</v>
      </c>
      <c r="B115" s="24" t="s">
        <v>15</v>
      </c>
      <c r="C115" s="44" t="s">
        <v>155</v>
      </c>
      <c r="D115" s="44" t="s">
        <v>156</v>
      </c>
      <c r="E115" s="6">
        <f>SUM(F115:I115)</f>
        <v>446044.2667156047</v>
      </c>
      <c r="F115" s="26">
        <v>446044.2667156047</v>
      </c>
      <c r="G115" s="26"/>
      <c r="H115" s="26"/>
      <c r="I115" s="26"/>
    </row>
    <row r="116" spans="1:9" x14ac:dyDescent="0.3">
      <c r="A116" s="4" t="s">
        <v>171</v>
      </c>
      <c r="B116" s="24" t="s">
        <v>153</v>
      </c>
      <c r="C116" s="43" t="s">
        <v>136</v>
      </c>
      <c r="D116" s="44">
        <v>19.899999999999999</v>
      </c>
      <c r="E116" s="6"/>
      <c r="F116" s="26"/>
      <c r="G116" s="26"/>
      <c r="H116" s="26"/>
      <c r="I116" s="26"/>
    </row>
    <row r="117" spans="1:9" x14ac:dyDescent="0.3">
      <c r="A117" s="4" t="s">
        <v>172</v>
      </c>
      <c r="B117" s="24" t="s">
        <v>140</v>
      </c>
      <c r="C117" s="43" t="s">
        <v>112</v>
      </c>
      <c r="D117" s="44">
        <v>15</v>
      </c>
      <c r="E117" s="6"/>
      <c r="F117" s="26"/>
      <c r="G117" s="26"/>
      <c r="H117" s="26"/>
      <c r="I117" s="26"/>
    </row>
    <row r="118" spans="1:9" x14ac:dyDescent="0.3">
      <c r="A118" s="4" t="s">
        <v>173</v>
      </c>
      <c r="B118" s="24" t="s">
        <v>154</v>
      </c>
      <c r="C118" s="43" t="s">
        <v>121</v>
      </c>
      <c r="D118" s="44">
        <v>4</v>
      </c>
      <c r="E118" s="6"/>
      <c r="F118" s="26"/>
      <c r="G118" s="26"/>
      <c r="H118" s="26"/>
      <c r="I118" s="26"/>
    </row>
    <row r="119" spans="1:9" ht="75" x14ac:dyDescent="0.3">
      <c r="A119" s="4">
        <v>11</v>
      </c>
      <c r="B119" s="24" t="s">
        <v>46</v>
      </c>
      <c r="C119" s="44" t="s">
        <v>141</v>
      </c>
      <c r="D119" s="44" t="s">
        <v>228</v>
      </c>
      <c r="E119" s="6">
        <f>SUM(F119:I119)</f>
        <v>507037.39250000002</v>
      </c>
      <c r="F119" s="26">
        <v>507037.39250000002</v>
      </c>
      <c r="G119" s="26"/>
      <c r="H119" s="26"/>
      <c r="I119" s="26"/>
    </row>
    <row r="120" spans="1:9" x14ac:dyDescent="0.3">
      <c r="A120" s="4" t="s">
        <v>157</v>
      </c>
      <c r="B120" s="24" t="s">
        <v>153</v>
      </c>
      <c r="C120" s="43" t="s">
        <v>136</v>
      </c>
      <c r="D120" s="43">
        <v>14.85</v>
      </c>
      <c r="E120" s="6"/>
      <c r="F120" s="26"/>
      <c r="G120" s="26"/>
      <c r="H120" s="26"/>
      <c r="I120" s="26"/>
    </row>
    <row r="121" spans="1:9" x14ac:dyDescent="0.3">
      <c r="A121" s="4" t="s">
        <v>158</v>
      </c>
      <c r="B121" s="24" t="s">
        <v>198</v>
      </c>
      <c r="C121" s="43" t="s">
        <v>112</v>
      </c>
      <c r="D121" s="43">
        <v>5</v>
      </c>
      <c r="E121" s="6"/>
      <c r="F121" s="26"/>
      <c r="G121" s="26"/>
      <c r="H121" s="26"/>
      <c r="I121" s="26"/>
    </row>
    <row r="122" spans="1:9" ht="75" x14ac:dyDescent="0.3">
      <c r="A122" s="4">
        <v>12</v>
      </c>
      <c r="B122" s="24" t="s">
        <v>47</v>
      </c>
      <c r="C122" s="44" t="s">
        <v>141</v>
      </c>
      <c r="D122" s="44" t="s">
        <v>229</v>
      </c>
      <c r="E122" s="6">
        <f>SUM(F122:I122)</f>
        <v>530607.1825</v>
      </c>
      <c r="F122" s="26">
        <v>530607.1825</v>
      </c>
      <c r="G122" s="26"/>
      <c r="H122" s="26"/>
      <c r="I122" s="26"/>
    </row>
    <row r="123" spans="1:9" x14ac:dyDescent="0.3">
      <c r="A123" s="4" t="s">
        <v>160</v>
      </c>
      <c r="B123" s="24" t="s">
        <v>153</v>
      </c>
      <c r="C123" s="43" t="s">
        <v>136</v>
      </c>
      <c r="D123" s="43">
        <v>24.3</v>
      </c>
      <c r="E123" s="6"/>
      <c r="F123" s="26"/>
      <c r="G123" s="26"/>
      <c r="H123" s="26"/>
      <c r="I123" s="26"/>
    </row>
    <row r="124" spans="1:9" x14ac:dyDescent="0.3">
      <c r="A124" s="4" t="s">
        <v>161</v>
      </c>
      <c r="B124" s="24" t="s">
        <v>198</v>
      </c>
      <c r="C124" s="43" t="s">
        <v>112</v>
      </c>
      <c r="D124" s="43">
        <v>19</v>
      </c>
      <c r="E124" s="6"/>
      <c r="F124" s="26"/>
      <c r="G124" s="26"/>
      <c r="H124" s="26"/>
      <c r="I124" s="26"/>
    </row>
    <row r="125" spans="1:9" ht="75" x14ac:dyDescent="0.3">
      <c r="A125" s="4">
        <v>13</v>
      </c>
      <c r="B125" s="24" t="s">
        <v>16</v>
      </c>
      <c r="C125" s="44" t="s">
        <v>162</v>
      </c>
      <c r="D125" s="44" t="s">
        <v>163</v>
      </c>
      <c r="E125" s="6">
        <f>SUM(F125:I125)</f>
        <v>342486.59690769057</v>
      </c>
      <c r="F125" s="26">
        <v>342486.59690769057</v>
      </c>
      <c r="G125" s="26"/>
      <c r="H125" s="26"/>
      <c r="I125" s="26"/>
    </row>
    <row r="126" spans="1:9" x14ac:dyDescent="0.3">
      <c r="A126" s="4" t="s">
        <v>230</v>
      </c>
      <c r="B126" s="24" t="s">
        <v>153</v>
      </c>
      <c r="C126" s="43" t="s">
        <v>136</v>
      </c>
      <c r="D126" s="44">
        <v>13.04</v>
      </c>
      <c r="E126" s="6"/>
      <c r="F126" s="26"/>
      <c r="G126" s="26"/>
      <c r="H126" s="26"/>
      <c r="I126" s="26"/>
    </row>
    <row r="127" spans="1:9" x14ac:dyDescent="0.3">
      <c r="A127" s="4" t="s">
        <v>231</v>
      </c>
      <c r="B127" s="24" t="s">
        <v>154</v>
      </c>
      <c r="C127" s="43" t="s">
        <v>121</v>
      </c>
      <c r="D127" s="44">
        <v>12</v>
      </c>
      <c r="E127" s="6"/>
      <c r="F127" s="26"/>
      <c r="G127" s="26"/>
      <c r="H127" s="26"/>
      <c r="I127" s="26"/>
    </row>
    <row r="128" spans="1:9" ht="37.5" x14ac:dyDescent="0.3">
      <c r="A128" s="4">
        <v>14</v>
      </c>
      <c r="B128" s="24" t="s">
        <v>50</v>
      </c>
      <c r="C128" s="44" t="s">
        <v>191</v>
      </c>
      <c r="D128" s="44" t="s">
        <v>233</v>
      </c>
      <c r="E128" s="6">
        <f>SUM(F128:I128)</f>
        <v>765449.77999999991</v>
      </c>
      <c r="F128" s="26">
        <v>765449.77999999991</v>
      </c>
      <c r="G128" s="26"/>
      <c r="H128" s="26"/>
      <c r="I128" s="26"/>
    </row>
    <row r="129" spans="1:14" x14ac:dyDescent="0.3">
      <c r="A129" s="4" t="s">
        <v>234</v>
      </c>
      <c r="B129" s="24" t="s">
        <v>232</v>
      </c>
      <c r="C129" s="43" t="s">
        <v>112</v>
      </c>
      <c r="D129" s="43">
        <v>12</v>
      </c>
      <c r="E129" s="6"/>
      <c r="F129" s="26"/>
      <c r="G129" s="26"/>
      <c r="H129" s="26"/>
      <c r="I129" s="26"/>
    </row>
    <row r="130" spans="1:14" x14ac:dyDescent="0.3">
      <c r="A130" s="4" t="s">
        <v>235</v>
      </c>
      <c r="B130" s="24" t="s">
        <v>153</v>
      </c>
      <c r="C130" s="43" t="s">
        <v>136</v>
      </c>
      <c r="D130" s="43">
        <v>3</v>
      </c>
      <c r="E130" s="6"/>
      <c r="F130" s="26"/>
      <c r="G130" s="26"/>
      <c r="H130" s="26"/>
      <c r="I130" s="26"/>
    </row>
    <row r="131" spans="1:14" ht="37.5" x14ac:dyDescent="0.3">
      <c r="A131" s="4">
        <v>15</v>
      </c>
      <c r="B131" s="24" t="s">
        <v>18</v>
      </c>
      <c r="C131" s="44" t="s">
        <v>191</v>
      </c>
      <c r="D131" s="44" t="s">
        <v>239</v>
      </c>
      <c r="E131" s="6">
        <f>SUM(F131:I131)</f>
        <v>1746872.76123214</v>
      </c>
      <c r="F131" s="26">
        <v>1746872.76123214</v>
      </c>
      <c r="G131" s="26"/>
      <c r="H131" s="26"/>
      <c r="I131" s="26"/>
    </row>
    <row r="132" spans="1:14" x14ac:dyDescent="0.3">
      <c r="A132" s="4" t="s">
        <v>213</v>
      </c>
      <c r="B132" s="24" t="s">
        <v>238</v>
      </c>
      <c r="C132" s="43" t="s">
        <v>112</v>
      </c>
      <c r="D132" s="43">
        <v>271</v>
      </c>
      <c r="E132" s="6"/>
      <c r="F132" s="26"/>
      <c r="G132" s="26"/>
      <c r="H132" s="26"/>
      <c r="I132" s="26"/>
    </row>
    <row r="133" spans="1:14" x14ac:dyDescent="0.3">
      <c r="A133" s="4" t="s">
        <v>214</v>
      </c>
      <c r="B133" s="24" t="s">
        <v>153</v>
      </c>
      <c r="C133" s="43" t="s">
        <v>136</v>
      </c>
      <c r="D133" s="43">
        <v>31.3384</v>
      </c>
      <c r="E133" s="6"/>
      <c r="F133" s="26"/>
      <c r="G133" s="26"/>
      <c r="H133" s="26"/>
      <c r="I133" s="26"/>
    </row>
    <row r="134" spans="1:14" ht="37.5" x14ac:dyDescent="0.3">
      <c r="A134" s="4">
        <v>16</v>
      </c>
      <c r="B134" s="24" t="s">
        <v>19</v>
      </c>
      <c r="C134" s="43" t="s">
        <v>136</v>
      </c>
      <c r="D134" s="43">
        <v>73.293999999999997</v>
      </c>
      <c r="E134" s="6">
        <f t="shared" ref="E134:E144" si="1">SUM(F134:I134)</f>
        <v>2114239.5557053569</v>
      </c>
      <c r="F134" s="26">
        <v>2114239.5557053569</v>
      </c>
      <c r="G134" s="26"/>
      <c r="H134" s="26"/>
      <c r="I134" s="26"/>
    </row>
    <row r="135" spans="1:14" ht="37.5" x14ac:dyDescent="0.3">
      <c r="A135" s="4">
        <v>17</v>
      </c>
      <c r="B135" s="24" t="s">
        <v>56</v>
      </c>
      <c r="C135" s="43" t="s">
        <v>112</v>
      </c>
      <c r="D135" s="43">
        <v>243</v>
      </c>
      <c r="E135" s="6">
        <f t="shared" si="1"/>
        <v>385361.11056870728</v>
      </c>
      <c r="F135" s="26">
        <v>385361.11056870728</v>
      </c>
      <c r="G135" s="26"/>
      <c r="H135" s="26"/>
      <c r="I135" s="26"/>
    </row>
    <row r="136" spans="1:14" ht="37.5" x14ac:dyDescent="0.3">
      <c r="A136" s="4">
        <v>18</v>
      </c>
      <c r="B136" s="24" t="s">
        <v>243</v>
      </c>
      <c r="C136" s="48" t="s">
        <v>244</v>
      </c>
      <c r="D136" s="48"/>
      <c r="E136" s="6">
        <f t="shared" si="1"/>
        <v>662000</v>
      </c>
      <c r="F136" s="26">
        <v>662000</v>
      </c>
      <c r="G136" s="26"/>
      <c r="H136" s="26"/>
      <c r="I136" s="26"/>
    </row>
    <row r="137" spans="1:14" x14ac:dyDescent="0.3">
      <c r="A137" s="4">
        <v>19</v>
      </c>
      <c r="B137" s="24" t="s">
        <v>245</v>
      </c>
      <c r="C137" s="48" t="s">
        <v>241</v>
      </c>
      <c r="D137" s="48">
        <v>1</v>
      </c>
      <c r="E137" s="6">
        <f t="shared" si="1"/>
        <v>588000</v>
      </c>
      <c r="F137" s="26">
        <v>588000</v>
      </c>
      <c r="G137" s="26"/>
      <c r="H137" s="26"/>
      <c r="I137" s="26"/>
    </row>
    <row r="138" spans="1:14" x14ac:dyDescent="0.3">
      <c r="A138" s="4"/>
      <c r="B138" s="29" t="s">
        <v>76</v>
      </c>
      <c r="C138" s="18"/>
      <c r="D138" s="18"/>
      <c r="E138" s="6">
        <f t="shared" si="1"/>
        <v>6608216.0019983817</v>
      </c>
      <c r="F138" s="6">
        <f>SUM(F139:F155)</f>
        <v>6608216.0019983817</v>
      </c>
      <c r="G138" s="6">
        <f>SUM(G139:G155)</f>
        <v>0</v>
      </c>
      <c r="H138" s="6">
        <f>SUM(H139:H155)</f>
        <v>0</v>
      </c>
      <c r="I138" s="6">
        <f>SUM(I139:I155)</f>
        <v>0</v>
      </c>
    </row>
    <row r="139" spans="1:14" ht="56.25" x14ac:dyDescent="0.3">
      <c r="A139" s="4">
        <v>20</v>
      </c>
      <c r="B139" s="24" t="s">
        <v>60</v>
      </c>
      <c r="C139" s="18" t="s">
        <v>112</v>
      </c>
      <c r="D139" s="18">
        <v>2</v>
      </c>
      <c r="E139" s="6">
        <f t="shared" si="1"/>
        <v>1760605.5159100003</v>
      </c>
      <c r="F139" s="26">
        <v>1760605.5159100003</v>
      </c>
      <c r="G139" s="26"/>
      <c r="H139" s="26"/>
      <c r="I139" s="16"/>
    </row>
    <row r="140" spans="1:14" ht="75" x14ac:dyDescent="0.3">
      <c r="A140" s="4">
        <v>21</v>
      </c>
      <c r="B140" s="24" t="s">
        <v>98</v>
      </c>
      <c r="C140" s="43" t="s">
        <v>112</v>
      </c>
      <c r="D140" s="43">
        <v>8</v>
      </c>
      <c r="E140" s="6">
        <f t="shared" si="1"/>
        <v>160000</v>
      </c>
      <c r="F140" s="26">
        <v>160000</v>
      </c>
      <c r="G140" s="26"/>
      <c r="H140" s="26"/>
      <c r="I140" s="16"/>
      <c r="N140" s="26"/>
    </row>
    <row r="141" spans="1:14" ht="37.5" x14ac:dyDescent="0.3">
      <c r="A141" s="4">
        <v>22</v>
      </c>
      <c r="B141" s="24" t="s">
        <v>77</v>
      </c>
      <c r="C141" s="18" t="s">
        <v>136</v>
      </c>
      <c r="D141" s="18">
        <f>11.79-5.4</f>
        <v>6.3899999999999988</v>
      </c>
      <c r="E141" s="6">
        <f t="shared" si="1"/>
        <v>1106679.08329598</v>
      </c>
      <c r="F141" s="26">
        <v>1106679.08329598</v>
      </c>
      <c r="G141" s="26"/>
      <c r="H141" s="26"/>
      <c r="I141" s="16"/>
    </row>
    <row r="142" spans="1:14" ht="37.5" x14ac:dyDescent="0.3">
      <c r="A142" s="4">
        <v>23</v>
      </c>
      <c r="B142" s="24" t="s">
        <v>78</v>
      </c>
      <c r="C142" s="18" t="s">
        <v>136</v>
      </c>
      <c r="D142" s="18">
        <v>5.4</v>
      </c>
      <c r="E142" s="6">
        <f t="shared" si="1"/>
        <v>1110395.3282032099</v>
      </c>
      <c r="F142" s="26">
        <v>1110395.3282032099</v>
      </c>
      <c r="G142" s="26"/>
      <c r="H142" s="26"/>
      <c r="I142" s="16"/>
    </row>
    <row r="143" spans="1:14" ht="56.25" x14ac:dyDescent="0.3">
      <c r="A143" s="4">
        <v>24</v>
      </c>
      <c r="B143" s="24" t="s">
        <v>95</v>
      </c>
      <c r="C143" s="18" t="s">
        <v>136</v>
      </c>
      <c r="D143" s="18">
        <v>19.079999999999998</v>
      </c>
      <c r="E143" s="6">
        <f t="shared" si="1"/>
        <v>748536.07458919194</v>
      </c>
      <c r="F143" s="26">
        <v>748536.07458919194</v>
      </c>
      <c r="G143" s="26"/>
      <c r="H143" s="26"/>
      <c r="I143" s="16"/>
    </row>
    <row r="144" spans="1:14" ht="37.5" x14ac:dyDescent="0.3">
      <c r="A144" s="4">
        <v>25</v>
      </c>
      <c r="B144" s="24" t="s">
        <v>99</v>
      </c>
      <c r="C144" s="18" t="s">
        <v>134</v>
      </c>
      <c r="D144" s="18">
        <v>1</v>
      </c>
      <c r="E144" s="6">
        <f t="shared" si="1"/>
        <v>20000</v>
      </c>
      <c r="F144" s="26">
        <v>20000</v>
      </c>
      <c r="G144" s="26"/>
      <c r="H144" s="26"/>
      <c r="I144" s="16"/>
    </row>
    <row r="145" spans="1:9" ht="37.5" x14ac:dyDescent="0.3">
      <c r="A145" s="4">
        <v>26</v>
      </c>
      <c r="B145" s="24" t="s">
        <v>100</v>
      </c>
      <c r="C145" s="18" t="s">
        <v>134</v>
      </c>
      <c r="D145" s="18">
        <v>1</v>
      </c>
      <c r="E145" s="6">
        <f t="shared" ref="E145:E224" si="2">SUM(F145:I145)</f>
        <v>2000</v>
      </c>
      <c r="F145" s="26">
        <v>2000</v>
      </c>
      <c r="G145" s="26"/>
      <c r="H145" s="26"/>
      <c r="I145" s="16"/>
    </row>
    <row r="146" spans="1:9" ht="37.5" x14ac:dyDescent="0.3">
      <c r="A146" s="4">
        <v>27</v>
      </c>
      <c r="B146" s="24" t="s">
        <v>63</v>
      </c>
      <c r="C146" s="44" t="s">
        <v>141</v>
      </c>
      <c r="D146" s="44" t="s">
        <v>199</v>
      </c>
      <c r="E146" s="6">
        <f t="shared" si="2"/>
        <v>450000</v>
      </c>
      <c r="F146" s="26">
        <v>450000</v>
      </c>
      <c r="G146" s="26"/>
      <c r="H146" s="26"/>
      <c r="I146" s="16"/>
    </row>
    <row r="147" spans="1:9" x14ac:dyDescent="0.3">
      <c r="A147" s="4" t="s">
        <v>203</v>
      </c>
      <c r="B147" s="24" t="s">
        <v>178</v>
      </c>
      <c r="C147" s="43" t="s">
        <v>136</v>
      </c>
      <c r="D147" s="43">
        <v>24</v>
      </c>
      <c r="E147" s="6"/>
      <c r="F147" s="26"/>
      <c r="G147" s="26"/>
      <c r="H147" s="26"/>
      <c r="I147" s="16"/>
    </row>
    <row r="148" spans="1:9" x14ac:dyDescent="0.3">
      <c r="A148" s="47" t="s">
        <v>204</v>
      </c>
      <c r="B148" s="24" t="s">
        <v>179</v>
      </c>
      <c r="C148" s="43" t="s">
        <v>136</v>
      </c>
      <c r="D148" s="43">
        <v>30</v>
      </c>
      <c r="E148" s="6"/>
      <c r="F148" s="26"/>
      <c r="G148" s="26"/>
      <c r="H148" s="26"/>
      <c r="I148" s="16"/>
    </row>
    <row r="149" spans="1:9" x14ac:dyDescent="0.3">
      <c r="A149" s="4" t="s">
        <v>205</v>
      </c>
      <c r="B149" s="24" t="s">
        <v>198</v>
      </c>
      <c r="C149" s="43" t="s">
        <v>112</v>
      </c>
      <c r="D149" s="43">
        <v>11</v>
      </c>
      <c r="E149" s="6"/>
      <c r="F149" s="26"/>
      <c r="G149" s="26"/>
      <c r="H149" s="26"/>
      <c r="I149" s="16"/>
    </row>
    <row r="150" spans="1:9" ht="37.5" x14ac:dyDescent="0.3">
      <c r="A150" s="4">
        <v>28</v>
      </c>
      <c r="B150" s="24" t="s">
        <v>64</v>
      </c>
      <c r="C150" s="44" t="s">
        <v>141</v>
      </c>
      <c r="D150" s="44" t="s">
        <v>202</v>
      </c>
      <c r="E150" s="6">
        <f t="shared" si="2"/>
        <v>500000</v>
      </c>
      <c r="F150" s="26">
        <v>500000</v>
      </c>
      <c r="G150" s="26"/>
      <c r="H150" s="26"/>
      <c r="I150" s="16"/>
    </row>
    <row r="151" spans="1:9" x14ac:dyDescent="0.3">
      <c r="A151" s="4" t="s">
        <v>251</v>
      </c>
      <c r="B151" s="24" t="s">
        <v>178</v>
      </c>
      <c r="C151" s="43" t="s">
        <v>136</v>
      </c>
      <c r="D151" s="43">
        <v>16.5</v>
      </c>
      <c r="E151" s="6"/>
      <c r="F151" s="26"/>
      <c r="G151" s="26"/>
      <c r="H151" s="26"/>
      <c r="I151" s="16"/>
    </row>
    <row r="152" spans="1:9" x14ac:dyDescent="0.3">
      <c r="A152" s="4" t="s">
        <v>252</v>
      </c>
      <c r="B152" s="24" t="s">
        <v>179</v>
      </c>
      <c r="C152" s="43" t="s">
        <v>136</v>
      </c>
      <c r="D152" s="43">
        <v>122.9</v>
      </c>
      <c r="E152" s="6"/>
      <c r="F152" s="26"/>
      <c r="G152" s="26"/>
      <c r="H152" s="26"/>
      <c r="I152" s="16"/>
    </row>
    <row r="153" spans="1:9" x14ac:dyDescent="0.3">
      <c r="A153" s="4" t="s">
        <v>253</v>
      </c>
      <c r="B153" s="24" t="s">
        <v>180</v>
      </c>
      <c r="C153" s="43" t="s">
        <v>112</v>
      </c>
      <c r="D153" s="43">
        <v>1</v>
      </c>
      <c r="E153" s="6"/>
      <c r="F153" s="26"/>
      <c r="G153" s="26"/>
      <c r="H153" s="26"/>
      <c r="I153" s="16"/>
    </row>
    <row r="154" spans="1:9" ht="37.5" x14ac:dyDescent="0.3">
      <c r="A154" s="4">
        <v>39</v>
      </c>
      <c r="B154" s="24" t="s">
        <v>246</v>
      </c>
      <c r="C154" s="48" t="s">
        <v>244</v>
      </c>
      <c r="D154" s="48"/>
      <c r="E154" s="6">
        <f t="shared" si="2"/>
        <v>250000</v>
      </c>
      <c r="F154" s="26">
        <v>250000</v>
      </c>
      <c r="G154" s="26"/>
      <c r="H154" s="26"/>
      <c r="I154" s="16"/>
    </row>
    <row r="155" spans="1:9" ht="93.75" x14ac:dyDescent="0.3">
      <c r="A155" s="4">
        <v>30</v>
      </c>
      <c r="B155" s="24" t="s">
        <v>68</v>
      </c>
      <c r="C155" s="48" t="s">
        <v>241</v>
      </c>
      <c r="D155" s="48">
        <v>1</v>
      </c>
      <c r="E155" s="6">
        <f t="shared" si="2"/>
        <v>500000</v>
      </c>
      <c r="F155" s="26">
        <v>500000</v>
      </c>
      <c r="G155" s="26"/>
      <c r="H155" s="26"/>
      <c r="I155" s="16"/>
    </row>
    <row r="156" spans="1:9" x14ac:dyDescent="0.3">
      <c r="A156" s="45">
        <v>31</v>
      </c>
      <c r="B156" s="29" t="s">
        <v>22</v>
      </c>
      <c r="C156" s="18"/>
      <c r="D156" s="18"/>
      <c r="E156" s="6">
        <f t="shared" si="2"/>
        <v>88956</v>
      </c>
      <c r="F156" s="26">
        <v>88956</v>
      </c>
      <c r="G156" s="26"/>
      <c r="H156" s="26"/>
      <c r="I156" s="16"/>
    </row>
    <row r="157" spans="1:9" ht="37.5" x14ac:dyDescent="0.3">
      <c r="A157" s="45">
        <v>32</v>
      </c>
      <c r="B157" s="29" t="s">
        <v>21</v>
      </c>
      <c r="C157" s="18"/>
      <c r="D157" s="18"/>
      <c r="E157" s="6">
        <f t="shared" si="2"/>
        <v>2101027.4804001004</v>
      </c>
      <c r="F157" s="26">
        <v>2101027.4804001004</v>
      </c>
      <c r="G157" s="26"/>
      <c r="H157" s="26"/>
      <c r="I157" s="16"/>
    </row>
    <row r="158" spans="1:9" x14ac:dyDescent="0.3">
      <c r="A158" s="45">
        <v>33</v>
      </c>
      <c r="B158" s="29" t="s">
        <v>69</v>
      </c>
      <c r="C158" s="18" t="s">
        <v>112</v>
      </c>
      <c r="D158" s="18">
        <v>2559</v>
      </c>
      <c r="E158" s="6">
        <f t="shared" si="2"/>
        <v>1152929.81840813</v>
      </c>
      <c r="F158" s="26">
        <v>1152929.81840813</v>
      </c>
      <c r="G158" s="26"/>
      <c r="H158" s="26"/>
      <c r="I158" s="16"/>
    </row>
    <row r="159" spans="1:9" x14ac:dyDescent="0.3">
      <c r="A159" s="37"/>
      <c r="B159" s="31" t="s">
        <v>79</v>
      </c>
      <c r="C159" s="38"/>
      <c r="D159" s="38"/>
      <c r="E159" s="39"/>
      <c r="F159" s="40"/>
      <c r="G159" s="40"/>
      <c r="H159" s="40"/>
      <c r="I159" s="41"/>
    </row>
    <row r="160" spans="1:9" x14ac:dyDescent="0.3">
      <c r="A160" s="32"/>
      <c r="B160" s="33" t="s">
        <v>80</v>
      </c>
      <c r="C160" s="42"/>
      <c r="D160" s="42"/>
      <c r="E160" s="35">
        <f>SUM(F160:I160)</f>
        <v>25041081.586182185</v>
      </c>
      <c r="F160" s="35">
        <f>F161+F193+F222+F223+F224</f>
        <v>24041081.586182185</v>
      </c>
      <c r="G160" s="35">
        <f>G161+G193+G222+G223+G224</f>
        <v>1000000</v>
      </c>
      <c r="H160" s="35">
        <f>H161+H193+H222+H223+H224</f>
        <v>0</v>
      </c>
      <c r="I160" s="35">
        <f>I161+I193+I222+I223+I224</f>
        <v>0</v>
      </c>
    </row>
    <row r="161" spans="1:9" x14ac:dyDescent="0.3">
      <c r="A161" s="4"/>
      <c r="B161" s="8" t="s">
        <v>14</v>
      </c>
      <c r="C161" s="18"/>
      <c r="D161" s="18"/>
      <c r="E161" s="6">
        <f t="shared" si="2"/>
        <v>13160742.690977922</v>
      </c>
      <c r="F161" s="28">
        <f>SUM(F162:F192)</f>
        <v>12160742.690977922</v>
      </c>
      <c r="G161" s="28">
        <f>SUM(G162:G192)</f>
        <v>1000000</v>
      </c>
      <c r="H161" s="28">
        <f>SUM(H162:H192)</f>
        <v>0</v>
      </c>
      <c r="I161" s="28">
        <f>SUM(I162:I192)</f>
        <v>0</v>
      </c>
    </row>
    <row r="162" spans="1:9" x14ac:dyDescent="0.3">
      <c r="A162" s="4">
        <v>1</v>
      </c>
      <c r="B162" s="24" t="s">
        <v>39</v>
      </c>
      <c r="C162" s="18" t="s">
        <v>112</v>
      </c>
      <c r="D162" s="18">
        <v>5</v>
      </c>
      <c r="E162" s="6">
        <f t="shared" si="2"/>
        <v>2334238</v>
      </c>
      <c r="F162" s="26">
        <v>2334238</v>
      </c>
      <c r="G162" s="26"/>
      <c r="H162" s="26"/>
      <c r="I162" s="26"/>
    </row>
    <row r="163" spans="1:9" x14ac:dyDescent="0.3">
      <c r="A163" s="4" t="s">
        <v>115</v>
      </c>
      <c r="B163" s="24" t="s">
        <v>114</v>
      </c>
      <c r="C163" s="20" t="s">
        <v>112</v>
      </c>
      <c r="D163" s="21">
        <v>1</v>
      </c>
      <c r="E163" s="6"/>
      <c r="F163" s="26"/>
      <c r="G163" s="26"/>
      <c r="H163" s="26"/>
      <c r="I163" s="26"/>
    </row>
    <row r="164" spans="1:9" x14ac:dyDescent="0.3">
      <c r="A164" s="4" t="s">
        <v>116</v>
      </c>
      <c r="B164" s="24" t="s">
        <v>131</v>
      </c>
      <c r="C164" s="20" t="s">
        <v>112</v>
      </c>
      <c r="D164" s="21">
        <v>1</v>
      </c>
      <c r="E164" s="6"/>
      <c r="F164" s="26"/>
      <c r="G164" s="26"/>
      <c r="H164" s="26"/>
      <c r="I164" s="26"/>
    </row>
    <row r="165" spans="1:9" x14ac:dyDescent="0.3">
      <c r="A165" s="4" t="s">
        <v>206</v>
      </c>
      <c r="B165" s="24" t="s">
        <v>129</v>
      </c>
      <c r="C165" s="20" t="s">
        <v>112</v>
      </c>
      <c r="D165" s="21">
        <v>1</v>
      </c>
      <c r="E165" s="6"/>
      <c r="F165" s="26"/>
      <c r="G165" s="26"/>
      <c r="H165" s="26"/>
      <c r="I165" s="26"/>
    </row>
    <row r="166" spans="1:9" x14ac:dyDescent="0.3">
      <c r="A166" s="4" t="s">
        <v>207</v>
      </c>
      <c r="B166" s="24" t="s">
        <v>130</v>
      </c>
      <c r="C166" s="20" t="s">
        <v>112</v>
      </c>
      <c r="D166" s="21">
        <v>2</v>
      </c>
      <c r="E166" s="6"/>
      <c r="F166" s="26"/>
      <c r="G166" s="26"/>
      <c r="H166" s="26"/>
      <c r="I166" s="26"/>
    </row>
    <row r="167" spans="1:9" ht="37.5" x14ac:dyDescent="0.3">
      <c r="A167" s="4">
        <v>2</v>
      </c>
      <c r="B167" s="24" t="s">
        <v>73</v>
      </c>
      <c r="C167" s="18" t="s">
        <v>112</v>
      </c>
      <c r="D167" s="18">
        <v>2</v>
      </c>
      <c r="E167" s="6">
        <f t="shared" si="2"/>
        <v>400000</v>
      </c>
      <c r="F167" s="26">
        <v>400000</v>
      </c>
      <c r="G167" s="26"/>
      <c r="H167" s="26"/>
      <c r="I167" s="26"/>
    </row>
    <row r="168" spans="1:9" x14ac:dyDescent="0.3">
      <c r="A168" s="4" t="s">
        <v>125</v>
      </c>
      <c r="B168" s="24" t="s">
        <v>132</v>
      </c>
      <c r="C168" s="20" t="s">
        <v>112</v>
      </c>
      <c r="D168" s="20">
        <v>2</v>
      </c>
      <c r="E168" s="6"/>
      <c r="F168" s="26"/>
      <c r="G168" s="26"/>
      <c r="H168" s="26"/>
      <c r="I168" s="26"/>
    </row>
    <row r="169" spans="1:9" ht="37.5" x14ac:dyDescent="0.3">
      <c r="A169" s="4">
        <v>3</v>
      </c>
      <c r="B169" s="24" t="s">
        <v>40</v>
      </c>
      <c r="C169" s="18" t="s">
        <v>112</v>
      </c>
      <c r="D169" s="18">
        <v>4</v>
      </c>
      <c r="E169" s="6">
        <f t="shared" si="2"/>
        <v>22429.148400000005</v>
      </c>
      <c r="F169" s="26">
        <v>22429.148400000005</v>
      </c>
      <c r="G169" s="26"/>
      <c r="H169" s="26"/>
      <c r="I169" s="26"/>
    </row>
    <row r="170" spans="1:9" ht="37.5" x14ac:dyDescent="0.3">
      <c r="A170" s="4">
        <v>4</v>
      </c>
      <c r="B170" s="24" t="s">
        <v>242</v>
      </c>
      <c r="C170" s="18" t="s">
        <v>112</v>
      </c>
      <c r="D170" s="18">
        <v>119</v>
      </c>
      <c r="E170" s="6">
        <f t="shared" si="2"/>
        <v>66795.004767565813</v>
      </c>
      <c r="F170" s="26">
        <v>66795.004767565813</v>
      </c>
      <c r="G170" s="26"/>
      <c r="H170" s="26"/>
      <c r="I170" s="26"/>
    </row>
    <row r="171" spans="1:9" ht="37.5" x14ac:dyDescent="0.3">
      <c r="A171" s="4">
        <v>5</v>
      </c>
      <c r="B171" s="24" t="s">
        <v>41</v>
      </c>
      <c r="C171" s="18" t="s">
        <v>112</v>
      </c>
      <c r="D171" s="18">
        <v>3</v>
      </c>
      <c r="E171" s="6">
        <f t="shared" si="2"/>
        <v>23520</v>
      </c>
      <c r="F171" s="26">
        <v>23520</v>
      </c>
      <c r="G171" s="26"/>
      <c r="H171" s="26"/>
      <c r="I171" s="26"/>
    </row>
    <row r="172" spans="1:9" ht="37.5" x14ac:dyDescent="0.3">
      <c r="A172" s="4">
        <v>6</v>
      </c>
      <c r="B172" s="24" t="s">
        <v>42</v>
      </c>
      <c r="C172" s="20" t="s">
        <v>112</v>
      </c>
      <c r="D172" s="20">
        <v>14</v>
      </c>
      <c r="E172" s="6">
        <f t="shared" si="2"/>
        <v>41644.363950000006</v>
      </c>
      <c r="F172" s="26">
        <v>41644.363950000006</v>
      </c>
      <c r="G172" s="26"/>
      <c r="H172" s="26"/>
      <c r="I172" s="26"/>
    </row>
    <row r="173" spans="1:9" ht="75" x14ac:dyDescent="0.3">
      <c r="A173" s="4">
        <v>7</v>
      </c>
      <c r="B173" s="24" t="s">
        <v>45</v>
      </c>
      <c r="C173" s="21" t="s">
        <v>141</v>
      </c>
      <c r="D173" s="21" t="s">
        <v>142</v>
      </c>
      <c r="E173" s="6">
        <f t="shared" si="2"/>
        <v>1575107.19</v>
      </c>
      <c r="F173" s="26">
        <v>1575107.19</v>
      </c>
      <c r="G173" s="26"/>
      <c r="H173" s="26"/>
      <c r="I173" s="26"/>
    </row>
    <row r="174" spans="1:9" x14ac:dyDescent="0.3">
      <c r="A174" s="4" t="s">
        <v>146</v>
      </c>
      <c r="B174" s="24" t="s">
        <v>138</v>
      </c>
      <c r="C174" s="20" t="s">
        <v>136</v>
      </c>
      <c r="D174" s="20">
        <v>57.360999999999997</v>
      </c>
      <c r="E174" s="6"/>
      <c r="F174" s="26"/>
      <c r="G174" s="26"/>
      <c r="H174" s="26"/>
      <c r="I174" s="26"/>
    </row>
    <row r="175" spans="1:9" x14ac:dyDescent="0.3">
      <c r="A175" s="4" t="s">
        <v>147</v>
      </c>
      <c r="B175" s="24" t="s">
        <v>139</v>
      </c>
      <c r="C175" s="20" t="s">
        <v>112</v>
      </c>
      <c r="D175" s="20">
        <v>6</v>
      </c>
      <c r="E175" s="6"/>
      <c r="F175" s="26"/>
      <c r="G175" s="26"/>
      <c r="H175" s="26"/>
      <c r="I175" s="26"/>
    </row>
    <row r="176" spans="1:9" x14ac:dyDescent="0.3">
      <c r="A176" s="4" t="s">
        <v>148</v>
      </c>
      <c r="B176" s="24" t="s">
        <v>140</v>
      </c>
      <c r="C176" s="20" t="s">
        <v>112</v>
      </c>
      <c r="D176" s="20">
        <v>5</v>
      </c>
      <c r="E176" s="6"/>
      <c r="F176" s="26"/>
      <c r="G176" s="26"/>
      <c r="H176" s="26"/>
      <c r="I176" s="26"/>
    </row>
    <row r="177" spans="1:9" ht="75" x14ac:dyDescent="0.3">
      <c r="A177" s="4">
        <v>8</v>
      </c>
      <c r="B177" s="24" t="s">
        <v>97</v>
      </c>
      <c r="C177" s="44" t="s">
        <v>141</v>
      </c>
      <c r="D177" s="44" t="s">
        <v>170</v>
      </c>
      <c r="E177" s="6">
        <f t="shared" si="2"/>
        <v>1000000</v>
      </c>
      <c r="F177" s="26"/>
      <c r="G177" s="26">
        <v>1000000</v>
      </c>
      <c r="H177" s="26"/>
      <c r="I177" s="26"/>
    </row>
    <row r="178" spans="1:9" x14ac:dyDescent="0.3">
      <c r="A178" s="4" t="s">
        <v>143</v>
      </c>
      <c r="B178" s="24" t="s">
        <v>138</v>
      </c>
      <c r="C178" s="43" t="s">
        <v>136</v>
      </c>
      <c r="D178" s="43">
        <v>378.6087</v>
      </c>
      <c r="E178" s="6"/>
      <c r="F178" s="26"/>
      <c r="G178" s="26"/>
      <c r="H178" s="26"/>
      <c r="I178" s="26"/>
    </row>
    <row r="179" spans="1:9" x14ac:dyDescent="0.3">
      <c r="A179" s="4" t="s">
        <v>144</v>
      </c>
      <c r="B179" s="24" t="s">
        <v>139</v>
      </c>
      <c r="C179" s="43" t="s">
        <v>112</v>
      </c>
      <c r="D179" s="43">
        <v>13</v>
      </c>
      <c r="E179" s="6"/>
      <c r="F179" s="26"/>
      <c r="G179" s="26"/>
      <c r="H179" s="26"/>
      <c r="I179" s="26"/>
    </row>
    <row r="180" spans="1:9" x14ac:dyDescent="0.3">
      <c r="A180" s="4" t="s">
        <v>145</v>
      </c>
      <c r="B180" s="24" t="s">
        <v>140</v>
      </c>
      <c r="C180" s="43" t="s">
        <v>112</v>
      </c>
      <c r="D180" s="43">
        <v>109</v>
      </c>
      <c r="E180" s="6"/>
      <c r="F180" s="26"/>
      <c r="G180" s="26"/>
      <c r="H180" s="26"/>
      <c r="I180" s="26"/>
    </row>
    <row r="181" spans="1:9" ht="75" x14ac:dyDescent="0.3">
      <c r="A181" s="4">
        <v>9</v>
      </c>
      <c r="B181" s="24" t="s">
        <v>46</v>
      </c>
      <c r="C181" s="44" t="s">
        <v>141</v>
      </c>
      <c r="D181" s="44" t="s">
        <v>228</v>
      </c>
      <c r="E181" s="6">
        <f t="shared" si="2"/>
        <v>649852.34950000001</v>
      </c>
      <c r="F181" s="26">
        <v>649852.34950000001</v>
      </c>
      <c r="G181" s="26"/>
      <c r="H181" s="26"/>
      <c r="I181" s="26"/>
    </row>
    <row r="182" spans="1:9" x14ac:dyDescent="0.3">
      <c r="A182" s="4" t="s">
        <v>166</v>
      </c>
      <c r="B182" s="24" t="s">
        <v>153</v>
      </c>
      <c r="C182" s="43" t="s">
        <v>136</v>
      </c>
      <c r="D182" s="43">
        <v>14.85</v>
      </c>
      <c r="E182" s="6"/>
      <c r="F182" s="26"/>
      <c r="G182" s="26"/>
      <c r="H182" s="26"/>
      <c r="I182" s="26"/>
    </row>
    <row r="183" spans="1:9" x14ac:dyDescent="0.3">
      <c r="A183" s="4" t="s">
        <v>167</v>
      </c>
      <c r="B183" s="24" t="s">
        <v>198</v>
      </c>
      <c r="C183" s="43" t="s">
        <v>112</v>
      </c>
      <c r="D183" s="43">
        <v>5</v>
      </c>
      <c r="E183" s="6"/>
      <c r="F183" s="26"/>
      <c r="G183" s="26"/>
      <c r="H183" s="26"/>
      <c r="I183" s="26"/>
    </row>
    <row r="184" spans="1:9" ht="75" x14ac:dyDescent="0.3">
      <c r="A184" s="4">
        <v>10</v>
      </c>
      <c r="B184" s="24" t="s">
        <v>47</v>
      </c>
      <c r="C184" s="44" t="s">
        <v>141</v>
      </c>
      <c r="D184" s="44" t="s">
        <v>229</v>
      </c>
      <c r="E184" s="6">
        <f t="shared" si="2"/>
        <v>682850.05550000002</v>
      </c>
      <c r="F184" s="26">
        <v>682850.05550000002</v>
      </c>
      <c r="G184" s="26"/>
      <c r="H184" s="26"/>
      <c r="I184" s="26"/>
    </row>
    <row r="185" spans="1:9" x14ac:dyDescent="0.3">
      <c r="A185" s="4" t="s">
        <v>171</v>
      </c>
      <c r="B185" s="24" t="s">
        <v>153</v>
      </c>
      <c r="C185" s="43" t="s">
        <v>136</v>
      </c>
      <c r="D185" s="43">
        <v>24.3</v>
      </c>
      <c r="E185" s="6"/>
      <c r="F185" s="26"/>
      <c r="G185" s="26"/>
      <c r="H185" s="26"/>
      <c r="I185" s="26"/>
    </row>
    <row r="186" spans="1:9" x14ac:dyDescent="0.3">
      <c r="A186" s="4" t="s">
        <v>172</v>
      </c>
      <c r="B186" s="24" t="s">
        <v>198</v>
      </c>
      <c r="C186" s="43" t="s">
        <v>112</v>
      </c>
      <c r="D186" s="43">
        <v>19</v>
      </c>
      <c r="E186" s="6"/>
      <c r="F186" s="26"/>
      <c r="G186" s="26"/>
      <c r="H186" s="26"/>
      <c r="I186" s="26"/>
    </row>
    <row r="187" spans="1:9" ht="37.5" x14ac:dyDescent="0.3">
      <c r="A187" s="4">
        <v>11</v>
      </c>
      <c r="B187" s="24" t="s">
        <v>18</v>
      </c>
      <c r="C187" s="48" t="s">
        <v>241</v>
      </c>
      <c r="D187" s="48">
        <v>1</v>
      </c>
      <c r="E187" s="6">
        <f t="shared" si="2"/>
        <v>481192.10135143</v>
      </c>
      <c r="F187" s="26">
        <v>481192.10135143</v>
      </c>
      <c r="G187" s="26"/>
      <c r="H187" s="26"/>
      <c r="I187" s="26"/>
    </row>
    <row r="188" spans="1:9" ht="37.5" x14ac:dyDescent="0.3">
      <c r="A188" s="4">
        <v>12</v>
      </c>
      <c r="B188" s="24" t="s">
        <v>19</v>
      </c>
      <c r="C188" s="43" t="s">
        <v>136</v>
      </c>
      <c r="D188" s="43">
        <v>73.293999999999997</v>
      </c>
      <c r="E188" s="6">
        <f t="shared" si="2"/>
        <v>2883114.4775089268</v>
      </c>
      <c r="F188" s="26">
        <v>2883114.4775089268</v>
      </c>
      <c r="G188" s="26"/>
      <c r="H188" s="26"/>
      <c r="I188" s="26"/>
    </row>
    <row r="189" spans="1:9" ht="37.5" x14ac:dyDescent="0.3">
      <c r="A189" s="4">
        <v>13</v>
      </c>
      <c r="B189" s="24" t="s">
        <v>243</v>
      </c>
      <c r="C189" s="48" t="s">
        <v>244</v>
      </c>
      <c r="D189" s="48"/>
      <c r="E189" s="6">
        <f t="shared" si="2"/>
        <v>1000000</v>
      </c>
      <c r="F189" s="26">
        <v>1000000</v>
      </c>
      <c r="G189" s="26"/>
      <c r="H189" s="26"/>
      <c r="I189" s="26"/>
    </row>
    <row r="190" spans="1:9" x14ac:dyDescent="0.3">
      <c r="A190" s="4">
        <v>14</v>
      </c>
      <c r="B190" s="24" t="s">
        <v>247</v>
      </c>
      <c r="C190" s="48" t="s">
        <v>241</v>
      </c>
      <c r="D190" s="48">
        <v>1</v>
      </c>
      <c r="E190" s="6">
        <f t="shared" si="2"/>
        <v>500000</v>
      </c>
      <c r="F190" s="26">
        <v>500000</v>
      </c>
      <c r="G190" s="26"/>
      <c r="H190" s="26"/>
      <c r="I190" s="26"/>
    </row>
    <row r="191" spans="1:9" ht="131.25" x14ac:dyDescent="0.3">
      <c r="A191" s="4">
        <v>15</v>
      </c>
      <c r="B191" s="24" t="s">
        <v>248</v>
      </c>
      <c r="C191" s="48" t="s">
        <v>241</v>
      </c>
      <c r="D191" s="48">
        <v>1</v>
      </c>
      <c r="E191" s="6">
        <f t="shared" si="2"/>
        <v>350000</v>
      </c>
      <c r="F191" s="26">
        <v>350000</v>
      </c>
      <c r="G191" s="26"/>
      <c r="H191" s="26"/>
      <c r="I191" s="26"/>
    </row>
    <row r="192" spans="1:9" ht="93.75" x14ac:dyDescent="0.3">
      <c r="A192" s="4">
        <v>16</v>
      </c>
      <c r="B192" s="24" t="s">
        <v>68</v>
      </c>
      <c r="C192" s="48" t="s">
        <v>241</v>
      </c>
      <c r="D192" s="48">
        <v>1</v>
      </c>
      <c r="E192" s="6">
        <f t="shared" si="2"/>
        <v>1150000</v>
      </c>
      <c r="F192" s="26">
        <v>1150000</v>
      </c>
      <c r="G192" s="26"/>
      <c r="H192" s="26"/>
      <c r="I192" s="26"/>
    </row>
    <row r="193" spans="1:9" x14ac:dyDescent="0.3">
      <c r="A193" s="4"/>
      <c r="B193" s="8" t="s">
        <v>76</v>
      </c>
      <c r="C193" s="20"/>
      <c r="D193" s="20"/>
      <c r="E193" s="6">
        <f t="shared" si="2"/>
        <v>7842933.594548434</v>
      </c>
      <c r="F193" s="28">
        <f>SUM(F194:F221)</f>
        <v>7842933.594548434</v>
      </c>
      <c r="G193" s="28">
        <f>SUM(G194:G221)</f>
        <v>0</v>
      </c>
      <c r="H193" s="28">
        <f>SUM(H194:H221)</f>
        <v>0</v>
      </c>
      <c r="I193" s="28">
        <f>SUM(I194:I221)</f>
        <v>0</v>
      </c>
    </row>
    <row r="194" spans="1:9" ht="37.5" x14ac:dyDescent="0.3">
      <c r="A194" s="4">
        <v>17</v>
      </c>
      <c r="B194" s="24" t="s">
        <v>58</v>
      </c>
      <c r="C194" s="18" t="s">
        <v>134</v>
      </c>
      <c r="D194" s="18">
        <v>1</v>
      </c>
      <c r="E194" s="6">
        <f t="shared" si="2"/>
        <v>20000</v>
      </c>
      <c r="F194" s="26">
        <v>20000</v>
      </c>
      <c r="G194" s="26"/>
      <c r="H194" s="26"/>
      <c r="I194" s="26"/>
    </row>
    <row r="195" spans="1:9" ht="37.5" x14ac:dyDescent="0.3">
      <c r="A195" s="4">
        <v>18</v>
      </c>
      <c r="B195" s="24" t="s">
        <v>101</v>
      </c>
      <c r="C195" s="44" t="s">
        <v>211</v>
      </c>
      <c r="D195" s="44" t="s">
        <v>212</v>
      </c>
      <c r="E195" s="6">
        <f t="shared" si="2"/>
        <v>689506.72872000001</v>
      </c>
      <c r="F195" s="26">
        <v>689506.72872000001</v>
      </c>
      <c r="G195" s="26"/>
      <c r="H195" s="26"/>
      <c r="I195" s="26"/>
    </row>
    <row r="196" spans="1:9" x14ac:dyDescent="0.3">
      <c r="A196" s="47" t="s">
        <v>254</v>
      </c>
      <c r="B196" s="24" t="s">
        <v>208</v>
      </c>
      <c r="C196" s="43" t="s">
        <v>112</v>
      </c>
      <c r="D196" s="43">
        <v>1</v>
      </c>
      <c r="E196" s="6"/>
      <c r="F196" s="26"/>
      <c r="G196" s="26"/>
      <c r="H196" s="26"/>
      <c r="I196" s="26"/>
    </row>
    <row r="197" spans="1:9" x14ac:dyDescent="0.3">
      <c r="A197" s="4" t="s">
        <v>255</v>
      </c>
      <c r="B197" s="24" t="s">
        <v>209</v>
      </c>
      <c r="C197" s="43" t="s">
        <v>112</v>
      </c>
      <c r="D197" s="43">
        <v>1</v>
      </c>
      <c r="E197" s="6"/>
      <c r="F197" s="26"/>
      <c r="G197" s="26"/>
      <c r="H197" s="26"/>
      <c r="I197" s="26"/>
    </row>
    <row r="198" spans="1:9" x14ac:dyDescent="0.3">
      <c r="A198" s="4" t="s">
        <v>256</v>
      </c>
      <c r="B198" s="24" t="s">
        <v>210</v>
      </c>
      <c r="C198" s="43" t="s">
        <v>121</v>
      </c>
      <c r="D198" s="43">
        <v>2</v>
      </c>
      <c r="E198" s="6"/>
      <c r="F198" s="26"/>
      <c r="G198" s="26"/>
      <c r="H198" s="26"/>
      <c r="I198" s="26"/>
    </row>
    <row r="199" spans="1:9" ht="75" x14ac:dyDescent="0.3">
      <c r="A199" s="4">
        <v>19</v>
      </c>
      <c r="B199" s="24" t="s">
        <v>98</v>
      </c>
      <c r="C199" s="18" t="s">
        <v>112</v>
      </c>
      <c r="D199" s="18">
        <v>8</v>
      </c>
      <c r="E199" s="6">
        <f t="shared" si="2"/>
        <v>80000</v>
      </c>
      <c r="F199" s="26">
        <v>80000</v>
      </c>
      <c r="G199" s="26"/>
      <c r="H199" s="26"/>
      <c r="I199" s="26"/>
    </row>
    <row r="200" spans="1:9" ht="37.5" x14ac:dyDescent="0.3">
      <c r="A200" s="4">
        <v>20</v>
      </c>
      <c r="B200" s="24" t="s">
        <v>102</v>
      </c>
      <c r="C200" s="18" t="s">
        <v>134</v>
      </c>
      <c r="D200" s="18">
        <v>1</v>
      </c>
      <c r="E200" s="6">
        <f t="shared" si="2"/>
        <v>5000</v>
      </c>
      <c r="F200" s="26">
        <v>5000</v>
      </c>
      <c r="G200" s="26"/>
      <c r="H200" s="26"/>
      <c r="I200" s="26"/>
    </row>
    <row r="201" spans="1:9" ht="37.5" x14ac:dyDescent="0.3">
      <c r="A201" s="4">
        <v>21</v>
      </c>
      <c r="B201" s="24" t="s">
        <v>77</v>
      </c>
      <c r="C201" s="43" t="s">
        <v>136</v>
      </c>
      <c r="D201" s="43">
        <f>11.79-5.4</f>
        <v>6.3899999999999988</v>
      </c>
      <c r="E201" s="6">
        <f t="shared" si="2"/>
        <v>1450000</v>
      </c>
      <c r="F201" s="26">
        <v>1450000</v>
      </c>
      <c r="G201" s="26"/>
      <c r="H201" s="26"/>
      <c r="I201" s="26"/>
    </row>
    <row r="202" spans="1:9" ht="37.5" x14ac:dyDescent="0.3">
      <c r="A202" s="4">
        <v>22</v>
      </c>
      <c r="B202" s="24" t="s">
        <v>78</v>
      </c>
      <c r="C202" s="43" t="s">
        <v>136</v>
      </c>
      <c r="D202" s="43">
        <v>5.4</v>
      </c>
      <c r="E202" s="6">
        <f t="shared" si="2"/>
        <v>1700000</v>
      </c>
      <c r="F202" s="26">
        <v>1700000</v>
      </c>
      <c r="G202" s="26"/>
      <c r="H202" s="26"/>
      <c r="I202" s="26"/>
    </row>
    <row r="203" spans="1:9" ht="56.25" x14ac:dyDescent="0.3">
      <c r="A203" s="4">
        <v>23</v>
      </c>
      <c r="B203" s="24" t="s">
        <v>95</v>
      </c>
      <c r="C203" s="18" t="s">
        <v>136</v>
      </c>
      <c r="D203" s="18">
        <v>19.079999999999998</v>
      </c>
      <c r="E203" s="6">
        <f t="shared" si="2"/>
        <v>775627.12747922167</v>
      </c>
      <c r="F203" s="26">
        <v>775627.12747922167</v>
      </c>
      <c r="G203" s="26"/>
      <c r="H203" s="26"/>
      <c r="I203" s="26"/>
    </row>
    <row r="204" spans="1:9" ht="37.5" x14ac:dyDescent="0.3">
      <c r="A204" s="4">
        <v>24</v>
      </c>
      <c r="B204" s="24" t="s">
        <v>103</v>
      </c>
      <c r="C204" s="44" t="s">
        <v>141</v>
      </c>
      <c r="D204" s="44" t="s">
        <v>215</v>
      </c>
      <c r="E204" s="6">
        <f t="shared" si="2"/>
        <v>160000</v>
      </c>
      <c r="F204" s="26">
        <v>160000</v>
      </c>
      <c r="G204" s="26"/>
      <c r="H204" s="26"/>
      <c r="I204" s="26"/>
    </row>
    <row r="205" spans="1:9" x14ac:dyDescent="0.3">
      <c r="A205" s="4" t="s">
        <v>219</v>
      </c>
      <c r="B205" s="24" t="s">
        <v>178</v>
      </c>
      <c r="C205" s="43" t="s">
        <v>136</v>
      </c>
      <c r="D205" s="43">
        <v>8</v>
      </c>
      <c r="E205" s="6"/>
      <c r="F205" s="26"/>
      <c r="G205" s="26"/>
      <c r="H205" s="26"/>
      <c r="I205" s="26"/>
    </row>
    <row r="206" spans="1:9" x14ac:dyDescent="0.3">
      <c r="A206" s="4" t="s">
        <v>220</v>
      </c>
      <c r="B206" s="24" t="s">
        <v>179</v>
      </c>
      <c r="C206" s="43" t="s">
        <v>136</v>
      </c>
      <c r="D206" s="43">
        <v>8</v>
      </c>
      <c r="E206" s="6"/>
      <c r="F206" s="26"/>
      <c r="G206" s="26"/>
      <c r="H206" s="26"/>
      <c r="I206" s="26"/>
    </row>
    <row r="207" spans="1:9" x14ac:dyDescent="0.3">
      <c r="A207" s="4" t="s">
        <v>221</v>
      </c>
      <c r="B207" s="24" t="s">
        <v>198</v>
      </c>
      <c r="C207" s="43" t="s">
        <v>112</v>
      </c>
      <c r="D207" s="43">
        <v>3</v>
      </c>
      <c r="E207" s="6"/>
      <c r="F207" s="26"/>
      <c r="G207" s="26"/>
      <c r="H207" s="26"/>
      <c r="I207" s="26"/>
    </row>
    <row r="208" spans="1:9" ht="37.5" x14ac:dyDescent="0.3">
      <c r="A208" s="4">
        <v>25</v>
      </c>
      <c r="B208" s="24" t="s">
        <v>104</v>
      </c>
      <c r="C208" s="48" t="s">
        <v>241</v>
      </c>
      <c r="D208" s="48">
        <v>1</v>
      </c>
      <c r="E208" s="6">
        <f t="shared" si="2"/>
        <v>57610.848349212938</v>
      </c>
      <c r="F208" s="26">
        <v>57610.848349212938</v>
      </c>
      <c r="G208" s="26"/>
      <c r="H208" s="26"/>
      <c r="I208" s="26"/>
    </row>
    <row r="209" spans="1:11" ht="37.5" x14ac:dyDescent="0.3">
      <c r="A209" s="4">
        <v>26</v>
      </c>
      <c r="B209" s="24" t="s">
        <v>66</v>
      </c>
      <c r="C209" s="18" t="s">
        <v>136</v>
      </c>
      <c r="D209" s="18">
        <v>15</v>
      </c>
      <c r="E209" s="6">
        <f t="shared" si="2"/>
        <v>189084</v>
      </c>
      <c r="F209" s="26">
        <v>189084</v>
      </c>
      <c r="G209" s="26"/>
      <c r="H209" s="26"/>
      <c r="I209" s="26"/>
    </row>
    <row r="210" spans="1:11" x14ac:dyDescent="0.3">
      <c r="A210" s="4" t="s">
        <v>200</v>
      </c>
      <c r="B210" s="24" t="s">
        <v>153</v>
      </c>
      <c r="C210" s="43" t="s">
        <v>136</v>
      </c>
      <c r="D210" s="43">
        <v>6</v>
      </c>
      <c r="E210" s="6"/>
      <c r="F210" s="26"/>
      <c r="G210" s="26"/>
      <c r="H210" s="26"/>
      <c r="I210" s="26"/>
    </row>
    <row r="211" spans="1:11" x14ac:dyDescent="0.3">
      <c r="A211" s="4" t="s">
        <v>201</v>
      </c>
      <c r="B211" s="24" t="s">
        <v>216</v>
      </c>
      <c r="C211" s="43" t="s">
        <v>136</v>
      </c>
      <c r="D211" s="43">
        <v>9</v>
      </c>
      <c r="E211" s="6"/>
      <c r="F211" s="26"/>
      <c r="G211" s="26"/>
      <c r="H211" s="26"/>
      <c r="I211" s="26"/>
    </row>
    <row r="212" spans="1:11" ht="37.5" x14ac:dyDescent="0.3">
      <c r="A212" s="4">
        <v>27</v>
      </c>
      <c r="B212" s="24" t="s">
        <v>63</v>
      </c>
      <c r="C212" s="44" t="s">
        <v>141</v>
      </c>
      <c r="D212" s="44" t="s">
        <v>199</v>
      </c>
      <c r="E212" s="6">
        <f t="shared" si="2"/>
        <v>500000</v>
      </c>
      <c r="F212" s="26">
        <v>500000</v>
      </c>
      <c r="G212" s="26"/>
      <c r="H212" s="26"/>
      <c r="I212" s="26"/>
    </row>
    <row r="213" spans="1:11" x14ac:dyDescent="0.3">
      <c r="A213" s="4" t="s">
        <v>203</v>
      </c>
      <c r="B213" s="24" t="s">
        <v>178</v>
      </c>
      <c r="C213" s="43" t="s">
        <v>136</v>
      </c>
      <c r="D213" s="43">
        <v>24</v>
      </c>
      <c r="E213" s="6"/>
      <c r="F213" s="26"/>
      <c r="G213" s="26"/>
      <c r="H213" s="26"/>
      <c r="I213" s="26"/>
    </row>
    <row r="214" spans="1:11" x14ac:dyDescent="0.3">
      <c r="A214" s="4" t="s">
        <v>204</v>
      </c>
      <c r="B214" s="24" t="s">
        <v>179</v>
      </c>
      <c r="C214" s="43" t="s">
        <v>136</v>
      </c>
      <c r="D214" s="43">
        <v>30</v>
      </c>
      <c r="E214" s="6"/>
      <c r="F214" s="26"/>
      <c r="G214" s="26"/>
      <c r="H214" s="26"/>
      <c r="I214" s="26"/>
    </row>
    <row r="215" spans="1:11" x14ac:dyDescent="0.3">
      <c r="A215" s="4" t="s">
        <v>205</v>
      </c>
      <c r="B215" s="24" t="s">
        <v>198</v>
      </c>
      <c r="C215" s="43" t="s">
        <v>112</v>
      </c>
      <c r="D215" s="43">
        <v>11</v>
      </c>
      <c r="E215" s="6"/>
      <c r="F215" s="26"/>
      <c r="G215" s="26"/>
      <c r="H215" s="26"/>
      <c r="I215" s="26"/>
    </row>
    <row r="216" spans="1:11" ht="37.5" x14ac:dyDescent="0.3">
      <c r="A216" s="4">
        <v>28</v>
      </c>
      <c r="B216" s="24" t="s">
        <v>64</v>
      </c>
      <c r="C216" s="44" t="s">
        <v>141</v>
      </c>
      <c r="D216" s="44" t="s">
        <v>202</v>
      </c>
      <c r="E216" s="6">
        <f t="shared" si="2"/>
        <v>1216104.8899999999</v>
      </c>
      <c r="F216" s="26">
        <v>1216104.8899999999</v>
      </c>
      <c r="G216" s="26"/>
      <c r="H216" s="26"/>
      <c r="I216" s="26"/>
    </row>
    <row r="217" spans="1:11" x14ac:dyDescent="0.3">
      <c r="A217" s="4" t="s">
        <v>251</v>
      </c>
      <c r="B217" s="24" t="s">
        <v>178</v>
      </c>
      <c r="C217" s="43" t="s">
        <v>136</v>
      </c>
      <c r="D217" s="43">
        <v>16.5</v>
      </c>
      <c r="E217" s="6"/>
      <c r="F217" s="26"/>
      <c r="G217" s="26"/>
      <c r="H217" s="26"/>
      <c r="I217" s="26"/>
    </row>
    <row r="218" spans="1:11" x14ac:dyDescent="0.3">
      <c r="A218" s="4" t="s">
        <v>252</v>
      </c>
      <c r="B218" s="24" t="s">
        <v>179</v>
      </c>
      <c r="C218" s="43" t="s">
        <v>136</v>
      </c>
      <c r="D218" s="43">
        <v>122.9</v>
      </c>
      <c r="E218" s="6"/>
      <c r="F218" s="26"/>
      <c r="G218" s="26"/>
      <c r="H218" s="26"/>
      <c r="I218" s="26"/>
    </row>
    <row r="219" spans="1:11" x14ac:dyDescent="0.3">
      <c r="A219" s="4" t="s">
        <v>257</v>
      </c>
      <c r="B219" s="24" t="s">
        <v>180</v>
      </c>
      <c r="C219" s="43" t="s">
        <v>112</v>
      </c>
      <c r="D219" s="43">
        <v>1</v>
      </c>
      <c r="E219" s="6"/>
      <c r="F219" s="26"/>
      <c r="G219" s="26"/>
      <c r="H219" s="26"/>
      <c r="I219" s="26"/>
    </row>
    <row r="220" spans="1:11" ht="37.5" x14ac:dyDescent="0.3">
      <c r="A220" s="4">
        <v>29</v>
      </c>
      <c r="B220" s="24" t="s">
        <v>246</v>
      </c>
      <c r="C220" s="48" t="s">
        <v>244</v>
      </c>
      <c r="D220" s="48"/>
      <c r="E220" s="6">
        <f t="shared" si="2"/>
        <v>400000</v>
      </c>
      <c r="F220" s="26">
        <v>400000</v>
      </c>
      <c r="G220" s="26"/>
      <c r="H220" s="26"/>
      <c r="I220" s="26"/>
    </row>
    <row r="221" spans="1:11" ht="93.75" x14ac:dyDescent="0.3">
      <c r="A221" s="4">
        <v>30</v>
      </c>
      <c r="B221" s="24" t="s">
        <v>68</v>
      </c>
      <c r="C221" s="48" t="s">
        <v>241</v>
      </c>
      <c r="D221" s="48">
        <v>1</v>
      </c>
      <c r="E221" s="6">
        <f t="shared" si="2"/>
        <v>600000</v>
      </c>
      <c r="F221" s="26">
        <v>600000</v>
      </c>
      <c r="G221" s="26">
        <f>SUM(G222:G224)</f>
        <v>0</v>
      </c>
      <c r="H221" s="26">
        <f>SUM(H222:H224)</f>
        <v>0</v>
      </c>
      <c r="I221" s="26">
        <f>SUM(I222:I224)</f>
        <v>0</v>
      </c>
    </row>
    <row r="222" spans="1:11" x14ac:dyDescent="0.3">
      <c r="A222" s="45">
        <v>31</v>
      </c>
      <c r="B222" s="29" t="s">
        <v>22</v>
      </c>
      <c r="C222" s="18"/>
      <c r="D222" s="18"/>
      <c r="E222" s="6">
        <f t="shared" si="2"/>
        <v>201782.86888095195</v>
      </c>
      <c r="F222" s="26">
        <v>201782.86888095195</v>
      </c>
      <c r="G222" s="26"/>
      <c r="H222" s="26"/>
      <c r="I222" s="26"/>
    </row>
    <row r="223" spans="1:11" ht="37.5" x14ac:dyDescent="0.3">
      <c r="A223" s="45">
        <v>32</v>
      </c>
      <c r="B223" s="29" t="s">
        <v>21</v>
      </c>
      <c r="C223" s="18"/>
      <c r="D223" s="18"/>
      <c r="E223" s="6">
        <f t="shared" si="2"/>
        <v>2332140.5032441118</v>
      </c>
      <c r="F223" s="26">
        <v>2332140.5032441118</v>
      </c>
      <c r="G223" s="26"/>
      <c r="H223" s="26"/>
      <c r="I223" s="26"/>
    </row>
    <row r="224" spans="1:11" x14ac:dyDescent="0.3">
      <c r="A224" s="45">
        <v>33</v>
      </c>
      <c r="B224" s="29" t="s">
        <v>69</v>
      </c>
      <c r="C224" s="18" t="s">
        <v>112</v>
      </c>
      <c r="D224" s="18">
        <v>2462</v>
      </c>
      <c r="E224" s="6">
        <f t="shared" si="2"/>
        <v>1503481.9285307601</v>
      </c>
      <c r="F224" s="26">
        <v>1503481.9285307601</v>
      </c>
      <c r="G224" s="26"/>
      <c r="H224" s="26"/>
      <c r="I224" s="26"/>
      <c r="K224" s="49"/>
    </row>
    <row r="225" spans="1:9" x14ac:dyDescent="0.3">
      <c r="A225" s="37"/>
      <c r="B225" s="31" t="s">
        <v>82</v>
      </c>
      <c r="C225" s="38"/>
      <c r="D225" s="38"/>
      <c r="E225" s="39"/>
      <c r="F225" s="40"/>
      <c r="G225" s="40"/>
      <c r="H225" s="40"/>
      <c r="I225" s="41"/>
    </row>
    <row r="226" spans="1:9" x14ac:dyDescent="0.3">
      <c r="A226" s="32"/>
      <c r="B226" s="33" t="s">
        <v>83</v>
      </c>
      <c r="C226" s="42"/>
      <c r="D226" s="42"/>
      <c r="E226" s="35">
        <f>SUM(F226:I226)</f>
        <v>25358723.465214111</v>
      </c>
      <c r="F226" s="35">
        <f>F227+F259+F278+F279+F280</f>
        <v>23358723.465214111</v>
      </c>
      <c r="G226" s="35">
        <f>G227+G259+G278+G279+G280</f>
        <v>2000000</v>
      </c>
      <c r="H226" s="35">
        <f>H227+H259+H278+H279+H280</f>
        <v>0</v>
      </c>
      <c r="I226" s="35">
        <f>I227+I259+I278+I279+I280</f>
        <v>0</v>
      </c>
    </row>
    <row r="227" spans="1:9" x14ac:dyDescent="0.3">
      <c r="A227" s="4"/>
      <c r="B227" s="8" t="s">
        <v>14</v>
      </c>
      <c r="C227" s="18"/>
      <c r="D227" s="18"/>
      <c r="E227" s="6">
        <f t="shared" ref="E227:E287" si="3">SUM(F227:I227)</f>
        <v>14696006.181598846</v>
      </c>
      <c r="F227" s="6">
        <f>SUM(F228:F258)</f>
        <v>12696006.181598846</v>
      </c>
      <c r="G227" s="6">
        <f>SUM(G228:G258)</f>
        <v>2000000</v>
      </c>
      <c r="H227" s="6">
        <f>SUM(H228:H258)</f>
        <v>0</v>
      </c>
      <c r="I227" s="6">
        <f>SUM(I228:I258)</f>
        <v>0</v>
      </c>
    </row>
    <row r="228" spans="1:9" x14ac:dyDescent="0.3">
      <c r="A228" s="4">
        <v>1</v>
      </c>
      <c r="B228" s="24" t="s">
        <v>39</v>
      </c>
      <c r="C228" s="18" t="s">
        <v>112</v>
      </c>
      <c r="D228" s="18">
        <v>5</v>
      </c>
      <c r="E228" s="6">
        <f t="shared" si="3"/>
        <v>5580130.8203717805</v>
      </c>
      <c r="F228" s="26">
        <v>5580130.8203717805</v>
      </c>
      <c r="G228" s="16"/>
      <c r="H228" s="16"/>
      <c r="I228" s="16"/>
    </row>
    <row r="229" spans="1:9" x14ac:dyDescent="0.3">
      <c r="A229" s="4" t="s">
        <v>115</v>
      </c>
      <c r="B229" s="24" t="s">
        <v>114</v>
      </c>
      <c r="C229" s="43" t="s">
        <v>112</v>
      </c>
      <c r="D229" s="44">
        <v>1</v>
      </c>
      <c r="E229" s="6"/>
      <c r="F229" s="26"/>
      <c r="G229" s="16"/>
      <c r="H229" s="16"/>
      <c r="I229" s="16"/>
    </row>
    <row r="230" spans="1:9" x14ac:dyDescent="0.3">
      <c r="A230" s="4" t="s">
        <v>116</v>
      </c>
      <c r="B230" s="24" t="s">
        <v>131</v>
      </c>
      <c r="C230" s="43" t="s">
        <v>112</v>
      </c>
      <c r="D230" s="44">
        <v>1</v>
      </c>
      <c r="E230" s="6"/>
      <c r="F230" s="26"/>
      <c r="G230" s="16"/>
      <c r="H230" s="16"/>
      <c r="I230" s="16"/>
    </row>
    <row r="231" spans="1:9" x14ac:dyDescent="0.3">
      <c r="A231" s="4" t="s">
        <v>206</v>
      </c>
      <c r="B231" s="24" t="s">
        <v>129</v>
      </c>
      <c r="C231" s="43" t="s">
        <v>112</v>
      </c>
      <c r="D231" s="44">
        <v>1</v>
      </c>
      <c r="E231" s="6"/>
      <c r="F231" s="26"/>
      <c r="G231" s="16"/>
      <c r="H231" s="16"/>
      <c r="I231" s="16"/>
    </row>
    <row r="232" spans="1:9" x14ac:dyDescent="0.3">
      <c r="A232" s="4" t="s">
        <v>207</v>
      </c>
      <c r="B232" s="24" t="s">
        <v>130</v>
      </c>
      <c r="C232" s="43" t="s">
        <v>112</v>
      </c>
      <c r="D232" s="44">
        <v>2</v>
      </c>
      <c r="E232" s="6"/>
      <c r="F232" s="26"/>
      <c r="G232" s="16"/>
      <c r="H232" s="16"/>
      <c r="I232" s="16"/>
    </row>
    <row r="233" spans="1:9" ht="37.5" x14ac:dyDescent="0.3">
      <c r="A233" s="4">
        <v>2</v>
      </c>
      <c r="B233" s="24" t="s">
        <v>81</v>
      </c>
      <c r="C233" s="18" t="s">
        <v>222</v>
      </c>
      <c r="D233" s="18">
        <v>1</v>
      </c>
      <c r="E233" s="6">
        <f t="shared" si="3"/>
        <v>18052</v>
      </c>
      <c r="F233" s="26">
        <v>18052</v>
      </c>
      <c r="G233" s="26"/>
      <c r="H233" s="26"/>
      <c r="I233" s="26"/>
    </row>
    <row r="234" spans="1:9" ht="37.5" x14ac:dyDescent="0.3">
      <c r="A234" s="4">
        <v>3</v>
      </c>
      <c r="B234" s="24" t="s">
        <v>73</v>
      </c>
      <c r="C234" s="18" t="s">
        <v>112</v>
      </c>
      <c r="D234" s="18">
        <v>2</v>
      </c>
      <c r="E234" s="6">
        <f t="shared" si="3"/>
        <v>590256.73</v>
      </c>
      <c r="F234" s="26">
        <v>590256.73</v>
      </c>
      <c r="G234" s="26"/>
      <c r="H234" s="26"/>
      <c r="I234" s="26"/>
    </row>
    <row r="235" spans="1:9" x14ac:dyDescent="0.3">
      <c r="A235" s="4" t="s">
        <v>133</v>
      </c>
      <c r="B235" s="24" t="s">
        <v>132</v>
      </c>
      <c r="C235" s="20" t="s">
        <v>112</v>
      </c>
      <c r="D235" s="20">
        <v>2</v>
      </c>
      <c r="E235" s="6"/>
      <c r="F235" s="26"/>
      <c r="G235" s="26"/>
      <c r="H235" s="26"/>
      <c r="I235" s="26"/>
    </row>
    <row r="236" spans="1:9" ht="37.5" x14ac:dyDescent="0.3">
      <c r="A236" s="4">
        <v>4</v>
      </c>
      <c r="B236" s="24" t="s">
        <v>40</v>
      </c>
      <c r="C236" s="18" t="s">
        <v>112</v>
      </c>
      <c r="D236" s="18">
        <v>4</v>
      </c>
      <c r="E236" s="6">
        <f t="shared" si="3"/>
        <v>24896.354724000008</v>
      </c>
      <c r="F236" s="26">
        <v>24896.354724000008</v>
      </c>
      <c r="G236" s="26"/>
      <c r="H236" s="26"/>
      <c r="I236" s="26"/>
    </row>
    <row r="237" spans="1:9" ht="37.5" x14ac:dyDescent="0.3">
      <c r="A237" s="4">
        <v>5</v>
      </c>
      <c r="B237" s="24" t="s">
        <v>242</v>
      </c>
      <c r="C237" s="18" t="s">
        <v>112</v>
      </c>
      <c r="D237" s="18">
        <v>106</v>
      </c>
      <c r="E237" s="6">
        <f t="shared" si="3"/>
        <v>104167.08594743529</v>
      </c>
      <c r="F237" s="26">
        <v>104167.08594743529</v>
      </c>
      <c r="G237" s="26"/>
      <c r="H237" s="26"/>
      <c r="I237" s="26"/>
    </row>
    <row r="238" spans="1:9" ht="37.5" x14ac:dyDescent="0.3">
      <c r="A238" s="4">
        <v>6</v>
      </c>
      <c r="B238" s="24" t="s">
        <v>41</v>
      </c>
      <c r="C238" s="18" t="s">
        <v>112</v>
      </c>
      <c r="D238" s="18">
        <v>3</v>
      </c>
      <c r="E238" s="6">
        <f t="shared" si="3"/>
        <v>23520</v>
      </c>
      <c r="F238" s="26">
        <v>23520</v>
      </c>
      <c r="G238" s="26"/>
      <c r="H238" s="26"/>
      <c r="I238" s="26"/>
    </row>
    <row r="239" spans="1:9" ht="56.25" x14ac:dyDescent="0.3">
      <c r="A239" s="4">
        <v>7</v>
      </c>
      <c r="B239" s="24" t="s">
        <v>43</v>
      </c>
      <c r="C239" s="18" t="s">
        <v>134</v>
      </c>
      <c r="D239" s="18">
        <v>1</v>
      </c>
      <c r="E239" s="6">
        <f t="shared" si="3"/>
        <v>40000</v>
      </c>
      <c r="F239" s="26">
        <v>40000</v>
      </c>
      <c r="G239" s="26"/>
      <c r="H239" s="26"/>
      <c r="I239" s="26"/>
    </row>
    <row r="240" spans="1:9" ht="75" x14ac:dyDescent="0.3">
      <c r="A240" s="4">
        <v>8</v>
      </c>
      <c r="B240" s="24" t="s">
        <v>106</v>
      </c>
      <c r="C240" s="21" t="s">
        <v>141</v>
      </c>
      <c r="D240" s="21" t="s">
        <v>149</v>
      </c>
      <c r="E240" s="6">
        <f t="shared" si="3"/>
        <v>375180.93797963485</v>
      </c>
      <c r="F240" s="26">
        <v>375180.93797963485</v>
      </c>
      <c r="G240" s="26"/>
      <c r="H240" s="26"/>
      <c r="I240" s="26"/>
    </row>
    <row r="241" spans="1:9" x14ac:dyDescent="0.3">
      <c r="A241" s="4" t="s">
        <v>143</v>
      </c>
      <c r="B241" s="24" t="s">
        <v>138</v>
      </c>
      <c r="C241" s="20" t="s">
        <v>136</v>
      </c>
      <c r="D241" s="20">
        <v>332.30099999999999</v>
      </c>
      <c r="E241" s="6"/>
      <c r="F241" s="26"/>
      <c r="G241" s="26"/>
      <c r="H241" s="26"/>
      <c r="I241" s="26"/>
    </row>
    <row r="242" spans="1:9" x14ac:dyDescent="0.3">
      <c r="A242" s="4" t="s">
        <v>144</v>
      </c>
      <c r="B242" s="24" t="s">
        <v>139</v>
      </c>
      <c r="C242" s="20" t="s">
        <v>112</v>
      </c>
      <c r="D242" s="20">
        <v>46</v>
      </c>
      <c r="E242" s="6"/>
      <c r="F242" s="26"/>
      <c r="G242" s="26"/>
      <c r="H242" s="26"/>
      <c r="I242" s="26"/>
    </row>
    <row r="243" spans="1:9" x14ac:dyDescent="0.3">
      <c r="A243" s="4" t="s">
        <v>145</v>
      </c>
      <c r="B243" s="24" t="s">
        <v>140</v>
      </c>
      <c r="C243" s="20" t="s">
        <v>112</v>
      </c>
      <c r="D243" s="20">
        <v>124</v>
      </c>
      <c r="E243" s="6"/>
      <c r="F243" s="26"/>
      <c r="G243" s="26"/>
      <c r="H243" s="26"/>
      <c r="I243" s="26"/>
    </row>
    <row r="244" spans="1:9" ht="75" x14ac:dyDescent="0.3">
      <c r="A244" s="4">
        <v>9</v>
      </c>
      <c r="B244" s="24" t="s">
        <v>107</v>
      </c>
      <c r="C244" s="44" t="s">
        <v>141</v>
      </c>
      <c r="D244" s="44" t="s">
        <v>165</v>
      </c>
      <c r="E244" s="6">
        <f t="shared" si="3"/>
        <v>359570.93257599324</v>
      </c>
      <c r="F244" s="26">
        <v>359570.93257599324</v>
      </c>
      <c r="G244" s="26"/>
      <c r="H244" s="26"/>
      <c r="I244" s="26"/>
    </row>
    <row r="245" spans="1:9" x14ac:dyDescent="0.3">
      <c r="A245" s="4" t="s">
        <v>166</v>
      </c>
      <c r="B245" s="24" t="s">
        <v>164</v>
      </c>
      <c r="C245" s="43" t="s">
        <v>136</v>
      </c>
      <c r="D245" s="43">
        <v>399.05200000000002</v>
      </c>
      <c r="E245" s="6"/>
      <c r="F245" s="26"/>
      <c r="G245" s="26"/>
      <c r="H245" s="26"/>
      <c r="I245" s="26"/>
    </row>
    <row r="246" spans="1:9" x14ac:dyDescent="0.3">
      <c r="A246" s="4" t="s">
        <v>167</v>
      </c>
      <c r="B246" s="24" t="s">
        <v>140</v>
      </c>
      <c r="C246" s="43" t="s">
        <v>112</v>
      </c>
      <c r="D246" s="43">
        <v>52</v>
      </c>
      <c r="E246" s="6"/>
      <c r="F246" s="26"/>
      <c r="G246" s="26"/>
      <c r="H246" s="26"/>
      <c r="I246" s="26"/>
    </row>
    <row r="247" spans="1:9" ht="75" x14ac:dyDescent="0.3">
      <c r="A247" s="4">
        <v>10</v>
      </c>
      <c r="B247" s="24" t="s">
        <v>97</v>
      </c>
      <c r="C247" s="44" t="s">
        <v>141</v>
      </c>
      <c r="D247" s="44" t="s">
        <v>170</v>
      </c>
      <c r="E247" s="6">
        <f t="shared" si="3"/>
        <v>2000000</v>
      </c>
      <c r="F247" s="26"/>
      <c r="G247" s="26">
        <v>2000000</v>
      </c>
      <c r="H247" s="26"/>
      <c r="I247" s="26"/>
    </row>
    <row r="248" spans="1:9" x14ac:dyDescent="0.3">
      <c r="A248" s="4" t="s">
        <v>171</v>
      </c>
      <c r="B248" s="24" t="s">
        <v>138</v>
      </c>
      <c r="C248" s="43" t="s">
        <v>136</v>
      </c>
      <c r="D248" s="43">
        <v>378.6087</v>
      </c>
      <c r="E248" s="6"/>
      <c r="F248" s="26"/>
      <c r="G248" s="26"/>
      <c r="H248" s="26"/>
      <c r="I248" s="26"/>
    </row>
    <row r="249" spans="1:9" x14ac:dyDescent="0.3">
      <c r="A249" s="4" t="s">
        <v>172</v>
      </c>
      <c r="B249" s="24" t="s">
        <v>139</v>
      </c>
      <c r="C249" s="43" t="s">
        <v>112</v>
      </c>
      <c r="D249" s="43">
        <v>13</v>
      </c>
      <c r="E249" s="6"/>
      <c r="F249" s="26"/>
      <c r="G249" s="26"/>
      <c r="H249" s="26"/>
      <c r="I249" s="26"/>
    </row>
    <row r="250" spans="1:9" x14ac:dyDescent="0.3">
      <c r="A250" s="4" t="s">
        <v>173</v>
      </c>
      <c r="B250" s="24" t="s">
        <v>140</v>
      </c>
      <c r="C250" s="43" t="s">
        <v>112</v>
      </c>
      <c r="D250" s="43">
        <v>109</v>
      </c>
      <c r="E250" s="6"/>
      <c r="F250" s="26"/>
      <c r="G250" s="26"/>
      <c r="H250" s="26"/>
      <c r="I250" s="26"/>
    </row>
    <row r="251" spans="1:9" ht="75" x14ac:dyDescent="0.3">
      <c r="A251" s="4">
        <v>11</v>
      </c>
      <c r="B251" s="24" t="s">
        <v>46</v>
      </c>
      <c r="C251" s="44" t="s">
        <v>141</v>
      </c>
      <c r="D251" s="44" t="s">
        <v>228</v>
      </c>
      <c r="E251" s="6">
        <f t="shared" si="3"/>
        <v>1271259.8280000002</v>
      </c>
      <c r="F251" s="26">
        <v>1271259.8280000002</v>
      </c>
      <c r="G251" s="26"/>
      <c r="H251" s="26"/>
      <c r="I251" s="26"/>
    </row>
    <row r="252" spans="1:9" x14ac:dyDescent="0.3">
      <c r="A252" s="4" t="s">
        <v>157</v>
      </c>
      <c r="B252" s="24" t="s">
        <v>153</v>
      </c>
      <c r="C252" s="43" t="s">
        <v>136</v>
      </c>
      <c r="D252" s="43">
        <v>14.85</v>
      </c>
      <c r="E252" s="6"/>
      <c r="F252" s="26"/>
      <c r="G252" s="26"/>
      <c r="H252" s="26"/>
      <c r="I252" s="26"/>
    </row>
    <row r="253" spans="1:9" x14ac:dyDescent="0.3">
      <c r="A253" s="4" t="s">
        <v>158</v>
      </c>
      <c r="B253" s="24" t="s">
        <v>198</v>
      </c>
      <c r="C253" s="43" t="s">
        <v>112</v>
      </c>
      <c r="D253" s="43">
        <v>5</v>
      </c>
      <c r="E253" s="6"/>
      <c r="F253" s="26"/>
      <c r="G253" s="26"/>
      <c r="H253" s="26"/>
      <c r="I253" s="26"/>
    </row>
    <row r="254" spans="1:9" ht="75" x14ac:dyDescent="0.3">
      <c r="A254" s="4">
        <v>12</v>
      </c>
      <c r="B254" s="24" t="s">
        <v>47</v>
      </c>
      <c r="C254" s="44" t="s">
        <v>141</v>
      </c>
      <c r="D254" s="44" t="s">
        <v>229</v>
      </c>
      <c r="E254" s="6">
        <f t="shared" si="3"/>
        <v>1308971.4919999999</v>
      </c>
      <c r="F254" s="26">
        <v>1308971.4919999999</v>
      </c>
      <c r="G254" s="26"/>
      <c r="H254" s="26"/>
      <c r="I254" s="26"/>
    </row>
    <row r="255" spans="1:9" x14ac:dyDescent="0.3">
      <c r="A255" s="4" t="s">
        <v>160</v>
      </c>
      <c r="B255" s="24" t="s">
        <v>153</v>
      </c>
      <c r="C255" s="43" t="s">
        <v>136</v>
      </c>
      <c r="D255" s="43">
        <v>24.3</v>
      </c>
      <c r="E255" s="6"/>
      <c r="F255" s="26"/>
      <c r="G255" s="26"/>
      <c r="H255" s="26"/>
      <c r="I255" s="26"/>
    </row>
    <row r="256" spans="1:9" x14ac:dyDescent="0.3">
      <c r="A256" s="4" t="s">
        <v>161</v>
      </c>
      <c r="B256" s="24" t="s">
        <v>198</v>
      </c>
      <c r="C256" s="43" t="s">
        <v>112</v>
      </c>
      <c r="D256" s="43">
        <v>19</v>
      </c>
      <c r="E256" s="6"/>
      <c r="F256" s="26"/>
      <c r="G256" s="26"/>
      <c r="H256" s="26"/>
      <c r="I256" s="26"/>
    </row>
    <row r="257" spans="1:9" ht="37.5" x14ac:dyDescent="0.3">
      <c r="A257" s="4">
        <v>13</v>
      </c>
      <c r="B257" s="24" t="s">
        <v>243</v>
      </c>
      <c r="C257" s="48"/>
      <c r="D257" s="48"/>
      <c r="E257" s="6">
        <f t="shared" si="3"/>
        <v>1750000</v>
      </c>
      <c r="F257" s="26">
        <v>1750000</v>
      </c>
      <c r="G257" s="26"/>
      <c r="H257" s="26"/>
      <c r="I257" s="26"/>
    </row>
    <row r="258" spans="1:9" ht="93.75" x14ac:dyDescent="0.3">
      <c r="A258" s="4">
        <v>14</v>
      </c>
      <c r="B258" s="24" t="s">
        <v>68</v>
      </c>
      <c r="C258" s="48" t="s">
        <v>241</v>
      </c>
      <c r="D258" s="48">
        <v>1</v>
      </c>
      <c r="E258" s="6">
        <f t="shared" si="3"/>
        <v>1250000</v>
      </c>
      <c r="F258" s="26">
        <v>1250000</v>
      </c>
      <c r="G258" s="26"/>
      <c r="H258" s="26"/>
      <c r="I258" s="26"/>
    </row>
    <row r="259" spans="1:9" x14ac:dyDescent="0.3">
      <c r="A259" s="4"/>
      <c r="B259" s="29" t="s">
        <v>76</v>
      </c>
      <c r="C259" s="20"/>
      <c r="D259" s="20"/>
      <c r="E259" s="6">
        <f t="shared" si="3"/>
        <v>6012780.9106516922</v>
      </c>
      <c r="F259" s="28">
        <f>SUM(F260:F277)</f>
        <v>6012780.9106516922</v>
      </c>
      <c r="G259" s="28">
        <f>SUM(G260:G277)</f>
        <v>0</v>
      </c>
      <c r="H259" s="28">
        <f>SUM(H260:H277)</f>
        <v>0</v>
      </c>
      <c r="I259" s="28">
        <f>SUM(I260:I277)</f>
        <v>0</v>
      </c>
    </row>
    <row r="260" spans="1:9" ht="37.5" x14ac:dyDescent="0.3">
      <c r="A260" s="4">
        <v>15</v>
      </c>
      <c r="B260" s="24" t="s">
        <v>75</v>
      </c>
      <c r="C260" s="48" t="s">
        <v>241</v>
      </c>
      <c r="D260" s="48">
        <v>1</v>
      </c>
      <c r="E260" s="6">
        <f t="shared" si="3"/>
        <v>227603.103177796</v>
      </c>
      <c r="F260" s="26">
        <v>227603.103177796</v>
      </c>
      <c r="G260" s="16"/>
      <c r="H260" s="16"/>
      <c r="I260" s="16"/>
    </row>
    <row r="261" spans="1:9" ht="75" x14ac:dyDescent="0.3">
      <c r="A261" s="4">
        <v>16</v>
      </c>
      <c r="B261" s="24" t="s">
        <v>98</v>
      </c>
      <c r="C261" s="18" t="s">
        <v>112</v>
      </c>
      <c r="D261" s="18">
        <v>8</v>
      </c>
      <c r="E261" s="6">
        <f t="shared" si="3"/>
        <v>80000</v>
      </c>
      <c r="F261" s="26">
        <v>80000</v>
      </c>
      <c r="G261" s="16"/>
      <c r="H261" s="16"/>
      <c r="I261" s="16"/>
    </row>
    <row r="262" spans="1:9" ht="37.5" x14ac:dyDescent="0.3">
      <c r="A262" s="4">
        <v>17</v>
      </c>
      <c r="B262" s="24" t="s">
        <v>84</v>
      </c>
      <c r="C262" s="44" t="s">
        <v>191</v>
      </c>
      <c r="D262" s="44" t="s">
        <v>225</v>
      </c>
      <c r="E262" s="6">
        <f t="shared" si="3"/>
        <v>351311.59</v>
      </c>
      <c r="F262" s="26">
        <v>351311.59</v>
      </c>
      <c r="G262" s="16"/>
      <c r="H262" s="16"/>
      <c r="I262" s="16"/>
    </row>
    <row r="263" spans="1:9" x14ac:dyDescent="0.3">
      <c r="A263" s="4" t="s">
        <v>258</v>
      </c>
      <c r="B263" s="24" t="s">
        <v>223</v>
      </c>
      <c r="C263" s="43" t="s">
        <v>112</v>
      </c>
      <c r="D263" s="43">
        <v>2</v>
      </c>
      <c r="E263" s="6"/>
      <c r="F263" s="26"/>
      <c r="G263" s="16"/>
      <c r="H263" s="16"/>
      <c r="I263" s="16"/>
    </row>
    <row r="264" spans="1:9" x14ac:dyDescent="0.3">
      <c r="A264" s="4" t="s">
        <v>259</v>
      </c>
      <c r="B264" s="24" t="s">
        <v>224</v>
      </c>
      <c r="C264" s="43" t="s">
        <v>136</v>
      </c>
      <c r="D264" s="43">
        <v>0.5</v>
      </c>
      <c r="E264" s="6"/>
      <c r="F264" s="26"/>
      <c r="G264" s="16"/>
      <c r="H264" s="16"/>
      <c r="I264" s="16"/>
    </row>
    <row r="265" spans="1:9" x14ac:dyDescent="0.3">
      <c r="A265" s="4">
        <v>18</v>
      </c>
      <c r="B265" s="24" t="s">
        <v>108</v>
      </c>
      <c r="C265" s="18" t="s">
        <v>134</v>
      </c>
      <c r="D265" s="18">
        <v>1</v>
      </c>
      <c r="E265" s="6">
        <f t="shared" si="3"/>
        <v>15000</v>
      </c>
      <c r="F265" s="26">
        <v>15000</v>
      </c>
      <c r="G265" s="16"/>
      <c r="H265" s="16"/>
      <c r="I265" s="16"/>
    </row>
    <row r="266" spans="1:9" ht="37.5" x14ac:dyDescent="0.3">
      <c r="A266" s="4">
        <v>19</v>
      </c>
      <c r="B266" s="24" t="s">
        <v>85</v>
      </c>
      <c r="C266" s="18" t="s">
        <v>134</v>
      </c>
      <c r="D266" s="18">
        <v>1</v>
      </c>
      <c r="E266" s="6">
        <f t="shared" si="3"/>
        <v>30000</v>
      </c>
      <c r="F266" s="26">
        <v>30000</v>
      </c>
      <c r="G266" s="16"/>
      <c r="H266" s="16"/>
      <c r="I266" s="16"/>
    </row>
    <row r="267" spans="1:9" x14ac:dyDescent="0.3">
      <c r="A267" s="4">
        <v>20</v>
      </c>
      <c r="B267" s="24" t="s">
        <v>86</v>
      </c>
      <c r="C267" s="18" t="s">
        <v>134</v>
      </c>
      <c r="D267" s="18">
        <v>1</v>
      </c>
      <c r="E267" s="6">
        <f t="shared" si="3"/>
        <v>20000</v>
      </c>
      <c r="F267" s="26">
        <v>20000</v>
      </c>
      <c r="G267" s="16"/>
      <c r="H267" s="16"/>
      <c r="I267" s="16"/>
    </row>
    <row r="268" spans="1:9" ht="56.25" x14ac:dyDescent="0.3">
      <c r="A268" s="4">
        <v>21</v>
      </c>
      <c r="B268" s="24" t="s">
        <v>95</v>
      </c>
      <c r="C268" s="18" t="s">
        <v>136</v>
      </c>
      <c r="D268" s="18">
        <v>19.079999999999998</v>
      </c>
      <c r="E268" s="6">
        <f t="shared" si="3"/>
        <v>2159485.727473896</v>
      </c>
      <c r="F268" s="26">
        <v>2159485.727473896</v>
      </c>
      <c r="G268" s="16"/>
      <c r="H268" s="16"/>
      <c r="I268" s="16"/>
    </row>
    <row r="269" spans="1:9" ht="37.5" x14ac:dyDescent="0.3">
      <c r="A269" s="4">
        <v>22</v>
      </c>
      <c r="B269" s="24" t="s">
        <v>66</v>
      </c>
      <c r="C269" s="18" t="s">
        <v>136</v>
      </c>
      <c r="D269" s="18">
        <v>15</v>
      </c>
      <c r="E269" s="6">
        <f t="shared" si="3"/>
        <v>300000</v>
      </c>
      <c r="F269" s="26">
        <v>300000</v>
      </c>
      <c r="G269" s="16"/>
      <c r="H269" s="16"/>
      <c r="I269" s="16"/>
    </row>
    <row r="270" spans="1:9" x14ac:dyDescent="0.3">
      <c r="A270" s="4" t="s">
        <v>226</v>
      </c>
      <c r="B270" s="24" t="s">
        <v>153</v>
      </c>
      <c r="C270" s="43" t="s">
        <v>136</v>
      </c>
      <c r="D270" s="43">
        <v>6</v>
      </c>
      <c r="E270" s="6"/>
      <c r="F270" s="26"/>
      <c r="G270" s="16"/>
      <c r="H270" s="16"/>
      <c r="I270" s="16"/>
    </row>
    <row r="271" spans="1:9" x14ac:dyDescent="0.3">
      <c r="A271" s="4" t="s">
        <v>227</v>
      </c>
      <c r="B271" s="24" t="s">
        <v>216</v>
      </c>
      <c r="C271" s="43" t="s">
        <v>136</v>
      </c>
      <c r="D271" s="43">
        <v>9</v>
      </c>
      <c r="E271" s="6"/>
      <c r="F271" s="26"/>
      <c r="G271" s="16"/>
      <c r="H271" s="16"/>
      <c r="I271" s="16"/>
    </row>
    <row r="272" spans="1:9" ht="37.5" x14ac:dyDescent="0.3">
      <c r="A272" s="4">
        <v>23</v>
      </c>
      <c r="B272" s="24" t="s">
        <v>63</v>
      </c>
      <c r="C272" s="44" t="s">
        <v>141</v>
      </c>
      <c r="D272" s="44" t="s">
        <v>199</v>
      </c>
      <c r="E272" s="6">
        <f t="shared" si="3"/>
        <v>1829380.4900000002</v>
      </c>
      <c r="F272" s="26">
        <v>1829380.4900000002</v>
      </c>
      <c r="G272" s="16"/>
      <c r="H272" s="16"/>
      <c r="I272" s="16"/>
    </row>
    <row r="273" spans="1:9" x14ac:dyDescent="0.3">
      <c r="A273" s="4" t="s">
        <v>217</v>
      </c>
      <c r="B273" s="24" t="s">
        <v>178</v>
      </c>
      <c r="C273" s="43" t="s">
        <v>136</v>
      </c>
      <c r="D273" s="43">
        <v>24</v>
      </c>
      <c r="E273" s="6"/>
      <c r="F273" s="26"/>
      <c r="G273" s="16"/>
      <c r="H273" s="16"/>
      <c r="I273" s="16"/>
    </row>
    <row r="274" spans="1:9" x14ac:dyDescent="0.3">
      <c r="A274" s="4" t="s">
        <v>218</v>
      </c>
      <c r="B274" s="24" t="s">
        <v>179</v>
      </c>
      <c r="C274" s="43" t="s">
        <v>136</v>
      </c>
      <c r="D274" s="43">
        <v>30</v>
      </c>
      <c r="E274" s="6"/>
      <c r="F274" s="26"/>
      <c r="G274" s="16"/>
      <c r="H274" s="16"/>
      <c r="I274" s="16"/>
    </row>
    <row r="275" spans="1:9" x14ac:dyDescent="0.3">
      <c r="A275" s="4" t="s">
        <v>260</v>
      </c>
      <c r="B275" s="24" t="s">
        <v>198</v>
      </c>
      <c r="C275" s="43" t="s">
        <v>112</v>
      </c>
      <c r="D275" s="43">
        <v>11</v>
      </c>
      <c r="E275" s="6"/>
      <c r="F275" s="26"/>
      <c r="G275" s="16"/>
      <c r="H275" s="16"/>
      <c r="I275" s="16"/>
    </row>
    <row r="276" spans="1:9" ht="37.5" x14ac:dyDescent="0.3">
      <c r="A276" s="4">
        <v>24</v>
      </c>
      <c r="B276" s="24" t="s">
        <v>246</v>
      </c>
      <c r="C276" s="48" t="s">
        <v>244</v>
      </c>
      <c r="D276" s="48"/>
      <c r="E276" s="6">
        <f t="shared" si="3"/>
        <v>500000</v>
      </c>
      <c r="F276" s="26">
        <v>500000</v>
      </c>
      <c r="G276" s="16"/>
      <c r="H276" s="16"/>
      <c r="I276" s="16"/>
    </row>
    <row r="277" spans="1:9" ht="93.75" x14ac:dyDescent="0.3">
      <c r="A277" s="4">
        <v>25</v>
      </c>
      <c r="B277" s="24" t="s">
        <v>68</v>
      </c>
      <c r="C277" s="48" t="s">
        <v>241</v>
      </c>
      <c r="D277" s="48">
        <v>1</v>
      </c>
      <c r="E277" s="6">
        <f t="shared" si="3"/>
        <v>500000</v>
      </c>
      <c r="F277" s="26">
        <v>500000</v>
      </c>
      <c r="G277" s="16"/>
      <c r="H277" s="16"/>
      <c r="I277" s="16"/>
    </row>
    <row r="278" spans="1:9" x14ac:dyDescent="0.3">
      <c r="A278" s="45">
        <v>26</v>
      </c>
      <c r="B278" s="46" t="s">
        <v>22</v>
      </c>
      <c r="C278" s="18"/>
      <c r="D278" s="18"/>
      <c r="E278" s="6">
        <f t="shared" si="3"/>
        <v>188459.61038730005</v>
      </c>
      <c r="F278" s="26">
        <v>188459.61038730005</v>
      </c>
      <c r="G278" s="16"/>
      <c r="H278" s="16"/>
      <c r="I278" s="16"/>
    </row>
    <row r="279" spans="1:9" ht="37.5" x14ac:dyDescent="0.3">
      <c r="A279" s="45">
        <v>27</v>
      </c>
      <c r="B279" s="29" t="s">
        <v>21</v>
      </c>
      <c r="C279" s="18"/>
      <c r="D279" s="18"/>
      <c r="E279" s="6">
        <f t="shared" si="3"/>
        <v>2588675.9586009644</v>
      </c>
      <c r="F279" s="26">
        <v>2588675.9586009644</v>
      </c>
      <c r="G279" s="16"/>
      <c r="H279" s="16"/>
      <c r="I279" s="16"/>
    </row>
    <row r="280" spans="1:9" x14ac:dyDescent="0.3">
      <c r="A280" s="45">
        <v>28</v>
      </c>
      <c r="B280" s="29" t="s">
        <v>69</v>
      </c>
      <c r="C280" s="18" t="s">
        <v>112</v>
      </c>
      <c r="D280" s="18">
        <v>2051</v>
      </c>
      <c r="E280" s="6">
        <f t="shared" si="3"/>
        <v>1872800.8039753099</v>
      </c>
      <c r="F280" s="26">
        <v>1872800.8039753099</v>
      </c>
      <c r="G280" s="16"/>
      <c r="H280" s="16"/>
      <c r="I280" s="16"/>
    </row>
    <row r="281" spans="1:9" x14ac:dyDescent="0.3">
      <c r="A281" s="37"/>
      <c r="B281" s="31" t="s">
        <v>88</v>
      </c>
      <c r="C281" s="38"/>
      <c r="D281" s="38"/>
      <c r="E281" s="39"/>
      <c r="F281" s="40"/>
      <c r="G281" s="40"/>
      <c r="H281" s="40"/>
      <c r="I281" s="41"/>
    </row>
    <row r="282" spans="1:9" x14ac:dyDescent="0.3">
      <c r="A282" s="32"/>
      <c r="B282" s="33" t="s">
        <v>89</v>
      </c>
      <c r="C282" s="42"/>
      <c r="D282" s="42"/>
      <c r="E282" s="35">
        <f t="shared" si="3"/>
        <v>34331395.273414962</v>
      </c>
      <c r="F282" s="35">
        <f>F283+F304+F316+F317+F318</f>
        <v>31331395.273414962</v>
      </c>
      <c r="G282" s="35">
        <f>G283+G304+G316+G317+G318</f>
        <v>3000000</v>
      </c>
      <c r="H282" s="35">
        <f>H283+H304+H316+H317+H318</f>
        <v>0</v>
      </c>
      <c r="I282" s="35">
        <f>I283+I304+I316+I317+I318</f>
        <v>0</v>
      </c>
    </row>
    <row r="283" spans="1:9" x14ac:dyDescent="0.3">
      <c r="A283" s="4"/>
      <c r="B283" s="8" t="s">
        <v>14</v>
      </c>
      <c r="C283" s="18"/>
      <c r="D283" s="18"/>
      <c r="E283" s="6">
        <f t="shared" si="3"/>
        <v>19295346.710597467</v>
      </c>
      <c r="F283" s="6">
        <f>SUM(F284:F303)</f>
        <v>16295346.710597467</v>
      </c>
      <c r="G283" s="6">
        <f>SUM(G284:G303)</f>
        <v>3000000</v>
      </c>
      <c r="H283" s="6">
        <f>SUM(H284:H303)</f>
        <v>0</v>
      </c>
      <c r="I283" s="6">
        <f>SUM(I284:I303)</f>
        <v>0</v>
      </c>
    </row>
    <row r="284" spans="1:9" ht="37.5" x14ac:dyDescent="0.3">
      <c r="A284" s="4">
        <v>1</v>
      </c>
      <c r="B284" s="24" t="s">
        <v>73</v>
      </c>
      <c r="C284" s="18" t="s">
        <v>112</v>
      </c>
      <c r="D284" s="18">
        <v>2</v>
      </c>
      <c r="E284" s="6">
        <f t="shared" si="3"/>
        <v>1100000</v>
      </c>
      <c r="F284" s="26">
        <v>1100000</v>
      </c>
      <c r="G284" s="26"/>
      <c r="H284" s="26"/>
      <c r="I284" s="26"/>
    </row>
    <row r="285" spans="1:9" x14ac:dyDescent="0.3">
      <c r="A285" s="4" t="s">
        <v>115</v>
      </c>
      <c r="B285" s="24" t="s">
        <v>130</v>
      </c>
      <c r="C285" s="20" t="s">
        <v>112</v>
      </c>
      <c r="D285" s="20">
        <v>2</v>
      </c>
      <c r="E285" s="6"/>
      <c r="F285" s="26"/>
      <c r="G285" s="26"/>
      <c r="H285" s="26"/>
      <c r="I285" s="26"/>
    </row>
    <row r="286" spans="1:9" ht="37.5" x14ac:dyDescent="0.3">
      <c r="A286" s="4">
        <v>2</v>
      </c>
      <c r="B286" s="24" t="s">
        <v>40</v>
      </c>
      <c r="C286" s="18" t="s">
        <v>112</v>
      </c>
      <c r="D286" s="18">
        <v>4</v>
      </c>
      <c r="E286" s="6">
        <f t="shared" si="3"/>
        <v>27634.95374364001</v>
      </c>
      <c r="F286" s="26">
        <v>27634.95374364001</v>
      </c>
      <c r="G286" s="26"/>
      <c r="H286" s="26"/>
      <c r="I286" s="26"/>
    </row>
    <row r="287" spans="1:9" ht="37.5" x14ac:dyDescent="0.3">
      <c r="A287" s="4">
        <v>3</v>
      </c>
      <c r="B287" s="24" t="s">
        <v>242</v>
      </c>
      <c r="C287" s="18" t="s">
        <v>112</v>
      </c>
      <c r="D287" s="18">
        <v>140</v>
      </c>
      <c r="E287" s="6">
        <f t="shared" si="3"/>
        <v>144191.75685382631</v>
      </c>
      <c r="F287" s="26">
        <v>144191.75685382631</v>
      </c>
      <c r="G287" s="26"/>
      <c r="H287" s="26"/>
      <c r="I287" s="26"/>
    </row>
    <row r="288" spans="1:9" ht="37.5" x14ac:dyDescent="0.3">
      <c r="A288" s="4">
        <v>4</v>
      </c>
      <c r="B288" s="24" t="s">
        <v>41</v>
      </c>
      <c r="C288" s="18" t="s">
        <v>112</v>
      </c>
      <c r="D288" s="18">
        <v>3</v>
      </c>
      <c r="E288" s="6">
        <f t="shared" ref="E288:E318" si="4">SUM(F288:I288)</f>
        <v>23520</v>
      </c>
      <c r="F288" s="26">
        <v>23520</v>
      </c>
      <c r="G288" s="26"/>
      <c r="H288" s="26"/>
      <c r="I288" s="26"/>
    </row>
    <row r="289" spans="1:9" ht="56.25" x14ac:dyDescent="0.3">
      <c r="A289" s="4">
        <v>5</v>
      </c>
      <c r="B289" s="24" t="s">
        <v>74</v>
      </c>
      <c r="C289" s="43" t="s">
        <v>136</v>
      </c>
      <c r="D289" s="43">
        <v>62.13</v>
      </c>
      <c r="E289" s="6">
        <f t="shared" si="4"/>
        <v>1500000</v>
      </c>
      <c r="F289" s="26">
        <v>1500000</v>
      </c>
      <c r="G289" s="26"/>
      <c r="H289" s="26"/>
      <c r="I289" s="26"/>
    </row>
    <row r="290" spans="1:9" x14ac:dyDescent="0.3">
      <c r="A290" s="4" t="s">
        <v>137</v>
      </c>
      <c r="B290" s="24" t="s">
        <v>135</v>
      </c>
      <c r="C290" s="20" t="s">
        <v>136</v>
      </c>
      <c r="D290" s="20">
        <v>62.13</v>
      </c>
      <c r="E290" s="6"/>
      <c r="F290" s="26"/>
      <c r="G290" s="26"/>
      <c r="H290" s="26"/>
      <c r="I290" s="26"/>
    </row>
    <row r="291" spans="1:9" ht="75" x14ac:dyDescent="0.3">
      <c r="A291" s="4">
        <v>6</v>
      </c>
      <c r="B291" s="24" t="s">
        <v>106</v>
      </c>
      <c r="C291" s="21" t="s">
        <v>141</v>
      </c>
      <c r="D291" s="21" t="s">
        <v>149</v>
      </c>
      <c r="E291" s="6">
        <f t="shared" si="4"/>
        <v>4000000</v>
      </c>
      <c r="F291" s="26">
        <v>4000000</v>
      </c>
      <c r="G291" s="26"/>
      <c r="H291" s="26"/>
      <c r="I291" s="26"/>
    </row>
    <row r="292" spans="1:9" x14ac:dyDescent="0.3">
      <c r="A292" s="4" t="s">
        <v>150</v>
      </c>
      <c r="B292" s="24" t="s">
        <v>138</v>
      </c>
      <c r="C292" s="20" t="s">
        <v>136</v>
      </c>
      <c r="D292" s="20">
        <v>332.30099999999999</v>
      </c>
      <c r="E292" s="6"/>
      <c r="F292" s="26"/>
      <c r="G292" s="26"/>
      <c r="H292" s="26"/>
      <c r="I292" s="26"/>
    </row>
    <row r="293" spans="1:9" x14ac:dyDescent="0.3">
      <c r="A293" s="4" t="s">
        <v>151</v>
      </c>
      <c r="B293" s="24" t="s">
        <v>139</v>
      </c>
      <c r="C293" s="20" t="s">
        <v>112</v>
      </c>
      <c r="D293" s="20">
        <v>46</v>
      </c>
      <c r="E293" s="6"/>
      <c r="F293" s="26"/>
      <c r="G293" s="26"/>
      <c r="H293" s="26"/>
      <c r="I293" s="26"/>
    </row>
    <row r="294" spans="1:9" x14ac:dyDescent="0.3">
      <c r="A294" s="4" t="s">
        <v>152</v>
      </c>
      <c r="B294" s="24" t="s">
        <v>140</v>
      </c>
      <c r="C294" s="20" t="s">
        <v>112</v>
      </c>
      <c r="D294" s="20">
        <v>124</v>
      </c>
      <c r="E294" s="6"/>
      <c r="F294" s="26"/>
      <c r="G294" s="26"/>
      <c r="H294" s="26"/>
      <c r="I294" s="26"/>
    </row>
    <row r="295" spans="1:9" ht="75" x14ac:dyDescent="0.3">
      <c r="A295" s="4">
        <v>7</v>
      </c>
      <c r="B295" s="24" t="s">
        <v>107</v>
      </c>
      <c r="C295" s="44" t="s">
        <v>141</v>
      </c>
      <c r="D295" s="44" t="s">
        <v>165</v>
      </c>
      <c r="E295" s="6">
        <f t="shared" si="4"/>
        <v>4000000</v>
      </c>
      <c r="F295" s="26">
        <v>4000000</v>
      </c>
      <c r="G295" s="26"/>
      <c r="H295" s="26"/>
      <c r="I295" s="26"/>
    </row>
    <row r="296" spans="1:9" x14ac:dyDescent="0.3">
      <c r="A296" s="4" t="s">
        <v>146</v>
      </c>
      <c r="B296" s="24" t="s">
        <v>164</v>
      </c>
      <c r="C296" s="43" t="s">
        <v>136</v>
      </c>
      <c r="D296" s="43">
        <v>399.05200000000002</v>
      </c>
      <c r="E296" s="6"/>
      <c r="F296" s="26"/>
      <c r="G296" s="26"/>
      <c r="H296" s="26"/>
      <c r="I296" s="26"/>
    </row>
    <row r="297" spans="1:9" x14ac:dyDescent="0.3">
      <c r="A297" s="4" t="s">
        <v>147</v>
      </c>
      <c r="B297" s="24" t="s">
        <v>140</v>
      </c>
      <c r="C297" s="43" t="s">
        <v>112</v>
      </c>
      <c r="D297" s="43">
        <v>52</v>
      </c>
      <c r="E297" s="6"/>
      <c r="F297" s="26"/>
      <c r="G297" s="26"/>
      <c r="H297" s="26"/>
      <c r="I297" s="26"/>
    </row>
    <row r="298" spans="1:9" ht="75" x14ac:dyDescent="0.3">
      <c r="A298" s="4">
        <v>8</v>
      </c>
      <c r="B298" s="24" t="s">
        <v>97</v>
      </c>
      <c r="C298" s="44" t="s">
        <v>141</v>
      </c>
      <c r="D298" s="44" t="s">
        <v>170</v>
      </c>
      <c r="E298" s="6">
        <f t="shared" si="4"/>
        <v>3000000</v>
      </c>
      <c r="F298" s="26"/>
      <c r="G298" s="26">
        <v>3000000</v>
      </c>
      <c r="H298" s="26"/>
      <c r="I298" s="26"/>
    </row>
    <row r="299" spans="1:9" x14ac:dyDescent="0.3">
      <c r="A299" s="4" t="s">
        <v>143</v>
      </c>
      <c r="B299" s="24" t="s">
        <v>138</v>
      </c>
      <c r="C299" s="43" t="s">
        <v>136</v>
      </c>
      <c r="D299" s="43">
        <v>378.6087</v>
      </c>
      <c r="E299" s="6"/>
      <c r="F299" s="26"/>
      <c r="G299" s="26"/>
      <c r="H299" s="26"/>
      <c r="I299" s="26"/>
    </row>
    <row r="300" spans="1:9" x14ac:dyDescent="0.3">
      <c r="A300" s="4" t="s">
        <v>144</v>
      </c>
      <c r="B300" s="24" t="s">
        <v>139</v>
      </c>
      <c r="C300" s="43" t="s">
        <v>112</v>
      </c>
      <c r="D300" s="43">
        <v>13</v>
      </c>
      <c r="E300" s="6"/>
      <c r="F300" s="26"/>
      <c r="G300" s="26"/>
      <c r="H300" s="26"/>
      <c r="I300" s="26"/>
    </row>
    <row r="301" spans="1:9" x14ac:dyDescent="0.3">
      <c r="A301" s="4" t="s">
        <v>145</v>
      </c>
      <c r="B301" s="24" t="s">
        <v>140</v>
      </c>
      <c r="C301" s="43" t="s">
        <v>112</v>
      </c>
      <c r="D301" s="43">
        <v>109</v>
      </c>
      <c r="E301" s="6"/>
      <c r="F301" s="26"/>
      <c r="G301" s="26"/>
      <c r="H301" s="26"/>
      <c r="I301" s="26"/>
    </row>
    <row r="302" spans="1:9" ht="37.5" x14ac:dyDescent="0.3">
      <c r="A302" s="4">
        <v>9</v>
      </c>
      <c r="B302" s="24" t="s">
        <v>243</v>
      </c>
      <c r="C302" s="48" t="s">
        <v>244</v>
      </c>
      <c r="D302" s="48"/>
      <c r="E302" s="6">
        <f t="shared" si="4"/>
        <v>2750000</v>
      </c>
      <c r="F302" s="26">
        <v>2750000</v>
      </c>
      <c r="G302" s="26"/>
      <c r="H302" s="26"/>
      <c r="I302" s="26"/>
    </row>
    <row r="303" spans="1:9" ht="93.75" x14ac:dyDescent="0.3">
      <c r="A303" s="4">
        <v>10</v>
      </c>
      <c r="B303" s="24" t="s">
        <v>68</v>
      </c>
      <c r="C303" s="48" t="s">
        <v>241</v>
      </c>
      <c r="D303" s="48">
        <v>1</v>
      </c>
      <c r="E303" s="6">
        <f t="shared" si="4"/>
        <v>2750000</v>
      </c>
      <c r="F303" s="26">
        <v>2750000</v>
      </c>
      <c r="G303" s="26"/>
      <c r="H303" s="26"/>
      <c r="I303" s="26"/>
    </row>
    <row r="304" spans="1:9" x14ac:dyDescent="0.3">
      <c r="A304" s="4"/>
      <c r="B304" s="8" t="s">
        <v>76</v>
      </c>
      <c r="C304" s="20"/>
      <c r="D304" s="20"/>
      <c r="E304" s="6">
        <f t="shared" si="4"/>
        <v>9262603.1075610816</v>
      </c>
      <c r="F304" s="6">
        <f>SUM(F305:F315)</f>
        <v>9262603.1075610816</v>
      </c>
      <c r="G304" s="6">
        <f>SUM(G305:G315)</f>
        <v>0</v>
      </c>
      <c r="H304" s="6">
        <f>SUM(H305:H315)</f>
        <v>0</v>
      </c>
      <c r="I304" s="6">
        <f>SUM(I305:I315)</f>
        <v>0</v>
      </c>
    </row>
    <row r="305" spans="1:9" ht="37.5" x14ac:dyDescent="0.3">
      <c r="A305" s="4">
        <v>11</v>
      </c>
      <c r="B305" s="24" t="s">
        <v>75</v>
      </c>
      <c r="C305" s="48" t="s">
        <v>241</v>
      </c>
      <c r="D305" s="48">
        <v>1</v>
      </c>
      <c r="E305" s="6">
        <f t="shared" si="4"/>
        <v>770000</v>
      </c>
      <c r="F305" s="26">
        <v>770000</v>
      </c>
      <c r="G305" s="26"/>
      <c r="H305" s="26"/>
      <c r="I305" s="26"/>
    </row>
    <row r="306" spans="1:9" ht="37.5" x14ac:dyDescent="0.3">
      <c r="A306" s="4">
        <v>12</v>
      </c>
      <c r="B306" s="24" t="s">
        <v>168</v>
      </c>
      <c r="C306" s="18" t="s">
        <v>134</v>
      </c>
      <c r="D306" s="18">
        <v>1</v>
      </c>
      <c r="E306" s="6">
        <f t="shared" si="4"/>
        <v>70000</v>
      </c>
      <c r="F306" s="26">
        <v>70000</v>
      </c>
      <c r="G306" s="26"/>
      <c r="H306" s="26"/>
      <c r="I306" s="26"/>
    </row>
    <row r="307" spans="1:9" ht="37.5" x14ac:dyDescent="0.3">
      <c r="A307" s="4">
        <v>13</v>
      </c>
      <c r="B307" s="24" t="s">
        <v>84</v>
      </c>
      <c r="C307" s="44" t="s">
        <v>191</v>
      </c>
      <c r="D307" s="44" t="s">
        <v>225</v>
      </c>
      <c r="E307" s="6">
        <f t="shared" si="4"/>
        <v>1700000</v>
      </c>
      <c r="F307" s="26">
        <v>1700000</v>
      </c>
      <c r="G307" s="26"/>
      <c r="H307" s="26"/>
      <c r="I307" s="26"/>
    </row>
    <row r="308" spans="1:9" x14ac:dyDescent="0.3">
      <c r="A308" s="4" t="s">
        <v>230</v>
      </c>
      <c r="B308" s="24" t="s">
        <v>223</v>
      </c>
      <c r="C308" s="43" t="s">
        <v>112</v>
      </c>
      <c r="D308" s="43">
        <v>2</v>
      </c>
      <c r="E308" s="6"/>
      <c r="F308" s="26"/>
      <c r="G308" s="26"/>
      <c r="H308" s="26"/>
      <c r="I308" s="26"/>
    </row>
    <row r="309" spans="1:9" x14ac:dyDescent="0.3">
      <c r="A309" s="4" t="s">
        <v>231</v>
      </c>
      <c r="B309" s="24" t="s">
        <v>224</v>
      </c>
      <c r="C309" s="43" t="s">
        <v>136</v>
      </c>
      <c r="D309" s="43">
        <v>0.5</v>
      </c>
      <c r="E309" s="6"/>
      <c r="F309" s="26"/>
      <c r="G309" s="26"/>
      <c r="H309" s="26"/>
      <c r="I309" s="26"/>
    </row>
    <row r="310" spans="1:9" x14ac:dyDescent="0.3">
      <c r="A310" s="4">
        <v>14</v>
      </c>
      <c r="B310" s="24" t="s">
        <v>109</v>
      </c>
      <c r="C310" s="18" t="s">
        <v>136</v>
      </c>
      <c r="D310" s="18">
        <v>24</v>
      </c>
      <c r="E310" s="6">
        <f t="shared" si="4"/>
        <v>147603.10756108144</v>
      </c>
      <c r="F310" s="26">
        <v>147603.10756108144</v>
      </c>
      <c r="G310" s="26"/>
      <c r="H310" s="26"/>
      <c r="I310" s="26"/>
    </row>
    <row r="311" spans="1:9" ht="37.5" x14ac:dyDescent="0.3">
      <c r="A311" s="4">
        <v>15</v>
      </c>
      <c r="B311" s="24" t="s">
        <v>90</v>
      </c>
      <c r="C311" s="18" t="s">
        <v>136</v>
      </c>
      <c r="D311" s="18">
        <v>48.5</v>
      </c>
      <c r="E311" s="6">
        <f t="shared" si="4"/>
        <v>2000000</v>
      </c>
      <c r="F311" s="26">
        <v>2000000</v>
      </c>
      <c r="G311" s="26"/>
      <c r="H311" s="26"/>
      <c r="I311" s="26"/>
    </row>
    <row r="312" spans="1:9" x14ac:dyDescent="0.3">
      <c r="A312" s="4">
        <v>16</v>
      </c>
      <c r="B312" s="24" t="s">
        <v>91</v>
      </c>
      <c r="C312" s="18" t="s">
        <v>136</v>
      </c>
      <c r="D312" s="18">
        <f>24.435+31.13</f>
        <v>55.564999999999998</v>
      </c>
      <c r="E312" s="6">
        <f t="shared" si="4"/>
        <v>1000000</v>
      </c>
      <c r="F312" s="26">
        <v>1000000</v>
      </c>
      <c r="G312" s="26"/>
      <c r="H312" s="26"/>
      <c r="I312" s="26"/>
    </row>
    <row r="313" spans="1:9" x14ac:dyDescent="0.3">
      <c r="A313" s="4">
        <v>17</v>
      </c>
      <c r="B313" s="24" t="s">
        <v>87</v>
      </c>
      <c r="C313" s="18" t="s">
        <v>134</v>
      </c>
      <c r="D313" s="18">
        <v>1</v>
      </c>
      <c r="E313" s="6">
        <f t="shared" si="4"/>
        <v>75000</v>
      </c>
      <c r="F313" s="26">
        <v>75000</v>
      </c>
      <c r="G313" s="26"/>
      <c r="H313" s="26"/>
      <c r="I313" s="26"/>
    </row>
    <row r="314" spans="1:9" ht="37.5" x14ac:dyDescent="0.3">
      <c r="A314" s="4">
        <v>18</v>
      </c>
      <c r="B314" s="24" t="s">
        <v>246</v>
      </c>
      <c r="C314" s="48" t="s">
        <v>244</v>
      </c>
      <c r="D314" s="48"/>
      <c r="E314" s="6">
        <f t="shared" si="4"/>
        <v>1500000</v>
      </c>
      <c r="F314" s="26">
        <v>1500000</v>
      </c>
      <c r="G314" s="26"/>
      <c r="H314" s="26"/>
      <c r="I314" s="26"/>
    </row>
    <row r="315" spans="1:9" ht="93.75" x14ac:dyDescent="0.3">
      <c r="A315" s="4">
        <v>19</v>
      </c>
      <c r="B315" s="24" t="s">
        <v>68</v>
      </c>
      <c r="C315" s="48" t="s">
        <v>241</v>
      </c>
      <c r="D315" s="48">
        <v>1</v>
      </c>
      <c r="E315" s="6">
        <f t="shared" si="4"/>
        <v>2000000</v>
      </c>
      <c r="F315" s="26">
        <v>2000000</v>
      </c>
      <c r="G315" s="26"/>
      <c r="H315" s="26"/>
      <c r="I315" s="26"/>
    </row>
    <row r="316" spans="1:9" x14ac:dyDescent="0.3">
      <c r="A316" s="45">
        <v>20</v>
      </c>
      <c r="B316" s="29" t="s">
        <v>22</v>
      </c>
      <c r="C316" s="18"/>
      <c r="D316" s="18"/>
      <c r="E316" s="6">
        <f t="shared" si="4"/>
        <v>499109.11498366913</v>
      </c>
      <c r="F316" s="26">
        <v>499109.11498366913</v>
      </c>
      <c r="G316" s="26"/>
      <c r="H316" s="26"/>
      <c r="I316" s="26"/>
    </row>
    <row r="317" spans="1:9" ht="37.5" x14ac:dyDescent="0.3">
      <c r="A317" s="45">
        <v>21</v>
      </c>
      <c r="B317" s="29" t="s">
        <v>21</v>
      </c>
      <c r="C317" s="18"/>
      <c r="D317" s="18"/>
      <c r="E317" s="6">
        <f t="shared" si="4"/>
        <v>2873430.3140470707</v>
      </c>
      <c r="F317" s="26">
        <v>2873430.3140470707</v>
      </c>
      <c r="G317" s="26"/>
      <c r="H317" s="26"/>
      <c r="I317" s="26"/>
    </row>
    <row r="318" spans="1:9" x14ac:dyDescent="0.3">
      <c r="A318" s="45">
        <v>22</v>
      </c>
      <c r="B318" s="29" t="s">
        <v>69</v>
      </c>
      <c r="C318" s="18" t="s">
        <v>112</v>
      </c>
      <c r="D318" s="18">
        <v>1699</v>
      </c>
      <c r="E318" s="6">
        <f t="shared" si="4"/>
        <v>2400906.0262256698</v>
      </c>
      <c r="F318" s="26">
        <v>2400906.0262256698</v>
      </c>
      <c r="G318" s="26"/>
      <c r="H318" s="26"/>
      <c r="I318" s="26"/>
    </row>
    <row r="321" spans="2:9" s="1" customFormat="1" x14ac:dyDescent="0.3">
      <c r="B321" s="25" t="s">
        <v>25</v>
      </c>
      <c r="C321" s="2"/>
      <c r="D321" s="2"/>
      <c r="H321" s="25" t="s">
        <v>26</v>
      </c>
    </row>
    <row r="322" spans="2:9" s="1" customFormat="1" ht="33.75" customHeight="1" x14ac:dyDescent="0.3">
      <c r="B322" s="25"/>
      <c r="C322" s="2"/>
      <c r="D322" s="2"/>
      <c r="H322" s="12"/>
    </row>
    <row r="323" spans="2:9" s="1" customFormat="1" x14ac:dyDescent="0.3">
      <c r="B323" s="25" t="s">
        <v>110</v>
      </c>
      <c r="C323" s="2"/>
      <c r="D323" s="2"/>
      <c r="H323" s="25" t="s">
        <v>111</v>
      </c>
    </row>
    <row r="324" spans="2:9" s="1" customFormat="1" ht="33.75" customHeight="1" x14ac:dyDescent="0.3">
      <c r="B324" s="25"/>
      <c r="C324" s="2"/>
      <c r="D324" s="2"/>
      <c r="H324" s="25"/>
    </row>
    <row r="325" spans="2:9" s="1" customFormat="1" x14ac:dyDescent="0.3">
      <c r="B325" s="25" t="s">
        <v>30</v>
      </c>
      <c r="C325" s="2"/>
      <c r="D325" s="2"/>
      <c r="H325" s="25" t="s">
        <v>105</v>
      </c>
    </row>
    <row r="326" spans="2:9" s="1" customFormat="1" ht="33.75" customHeight="1" x14ac:dyDescent="0.3">
      <c r="B326" s="25"/>
      <c r="C326" s="2"/>
      <c r="D326" s="2"/>
      <c r="H326" s="25"/>
    </row>
    <row r="327" spans="2:9" s="1" customFormat="1" x14ac:dyDescent="0.3">
      <c r="B327" s="25" t="s">
        <v>261</v>
      </c>
      <c r="C327" s="2"/>
      <c r="D327" s="2"/>
      <c r="H327" s="25" t="s">
        <v>31</v>
      </c>
    </row>
    <row r="328" spans="2:9" s="1" customFormat="1" ht="33.75" customHeight="1" x14ac:dyDescent="0.3">
      <c r="B328" s="25"/>
      <c r="C328" s="2"/>
      <c r="D328" s="2"/>
      <c r="H328" s="25"/>
    </row>
    <row r="329" spans="2:9" s="1" customFormat="1" x14ac:dyDescent="0.3">
      <c r="B329" s="25" t="s">
        <v>23</v>
      </c>
      <c r="C329" s="2"/>
      <c r="D329" s="2"/>
      <c r="H329" s="25" t="s">
        <v>24</v>
      </c>
    </row>
    <row r="331" spans="2:9" s="1" customFormat="1" x14ac:dyDescent="0.3">
      <c r="B331" s="3"/>
      <c r="C331" s="2"/>
      <c r="D331" s="2"/>
      <c r="E331" s="9"/>
      <c r="F331" s="9"/>
      <c r="G331" s="9"/>
      <c r="H331" s="9"/>
      <c r="I331" s="9"/>
    </row>
  </sheetData>
  <mergeCells count="7">
    <mergeCell ref="G1:I1"/>
    <mergeCell ref="A11:A12"/>
    <mergeCell ref="B11:B12"/>
    <mergeCell ref="C11:C12"/>
    <mergeCell ref="D11:D12"/>
    <mergeCell ref="E11:E12"/>
    <mergeCell ref="F11:I11"/>
  </mergeCells>
  <pageMargins left="0.39370078740157483" right="0.39370078740157483" top="0.39370078740157483" bottom="0.70866141732283472" header="0.31496062992125984" footer="0.31496062992125984"/>
  <pageSetup paperSize="9" scale="64" fitToHeight="100" orientation="landscape" r:id="rId1"/>
  <headerFooter>
    <oddFooter>Страница &amp;P</oddFooter>
  </headerFooter>
  <rowBreaks count="2" manualBreakCount="2">
    <brk id="32" max="8" man="1"/>
    <brk id="6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0"/>
  <sheetViews>
    <sheetView tabSelected="1" view="pageBreakPreview" zoomScale="70" zoomScaleNormal="80" zoomScaleSheetLayoutView="70" workbookViewId="0">
      <pane ySplit="13" topLeftCell="A14" activePane="bottomLeft" state="frozen"/>
      <selection pane="bottomLeft" activeCell="B2" sqref="B2"/>
    </sheetView>
  </sheetViews>
  <sheetFormatPr defaultRowHeight="18.75" x14ac:dyDescent="0.3"/>
  <cols>
    <col min="1" max="1" width="10.28515625" style="113" customWidth="1"/>
    <col min="2" max="2" width="74.140625" style="3" customWidth="1"/>
    <col min="3" max="5" width="15" style="2" customWidth="1"/>
    <col min="6" max="7" width="17.5703125" style="115" customWidth="1"/>
    <col min="8" max="15" width="17.5703125" style="1" customWidth="1"/>
    <col min="16" max="16" width="20" style="1" customWidth="1"/>
    <col min="17" max="17" width="12" style="50" bestFit="1" customWidth="1"/>
    <col min="18" max="229" width="9.140625" style="50"/>
    <col min="230" max="230" width="8.42578125" style="50" customWidth="1"/>
    <col min="231" max="231" width="62.5703125" style="50" customWidth="1"/>
    <col min="232" max="232" width="21" style="50" customWidth="1"/>
    <col min="233" max="233" width="15.42578125" style="50" customWidth="1"/>
    <col min="234" max="234" width="18.28515625" style="50" customWidth="1"/>
    <col min="235" max="238" width="16.5703125" style="50" customWidth="1"/>
    <col min="239" max="239" width="15.85546875" style="50" customWidth="1"/>
    <col min="240" max="240" width="11.28515625" style="50" customWidth="1"/>
    <col min="241" max="485" width="9.140625" style="50"/>
    <col min="486" max="486" width="8.42578125" style="50" customWidth="1"/>
    <col min="487" max="487" width="62.5703125" style="50" customWidth="1"/>
    <col min="488" max="488" width="21" style="50" customWidth="1"/>
    <col min="489" max="489" width="15.42578125" style="50" customWidth="1"/>
    <col min="490" max="490" width="18.28515625" style="50" customWidth="1"/>
    <col min="491" max="494" width="16.5703125" style="50" customWidth="1"/>
    <col min="495" max="495" width="15.85546875" style="50" customWidth="1"/>
    <col min="496" max="496" width="11.28515625" style="50" customWidth="1"/>
    <col min="497" max="741" width="9.140625" style="50"/>
    <col min="742" max="742" width="8.42578125" style="50" customWidth="1"/>
    <col min="743" max="743" width="62.5703125" style="50" customWidth="1"/>
    <col min="744" max="744" width="21" style="50" customWidth="1"/>
    <col min="745" max="745" width="15.42578125" style="50" customWidth="1"/>
    <col min="746" max="746" width="18.28515625" style="50" customWidth="1"/>
    <col min="747" max="750" width="16.5703125" style="50" customWidth="1"/>
    <col min="751" max="751" width="15.85546875" style="50" customWidth="1"/>
    <col min="752" max="752" width="11.28515625" style="50" customWidth="1"/>
    <col min="753" max="997" width="9.140625" style="50"/>
    <col min="998" max="998" width="8.42578125" style="50" customWidth="1"/>
    <col min="999" max="999" width="62.5703125" style="50" customWidth="1"/>
    <col min="1000" max="1000" width="21" style="50" customWidth="1"/>
    <col min="1001" max="1001" width="15.42578125" style="50" customWidth="1"/>
    <col min="1002" max="1002" width="18.28515625" style="50" customWidth="1"/>
    <col min="1003" max="1006" width="16.5703125" style="50" customWidth="1"/>
    <col min="1007" max="1007" width="15.85546875" style="50" customWidth="1"/>
    <col min="1008" max="1008" width="11.28515625" style="50" customWidth="1"/>
    <col min="1009" max="1253" width="9.140625" style="50"/>
    <col min="1254" max="1254" width="8.42578125" style="50" customWidth="1"/>
    <col min="1255" max="1255" width="62.5703125" style="50" customWidth="1"/>
    <col min="1256" max="1256" width="21" style="50" customWidth="1"/>
    <col min="1257" max="1257" width="15.42578125" style="50" customWidth="1"/>
    <col min="1258" max="1258" width="18.28515625" style="50" customWidth="1"/>
    <col min="1259" max="1262" width="16.5703125" style="50" customWidth="1"/>
    <col min="1263" max="1263" width="15.85546875" style="50" customWidth="1"/>
    <col min="1264" max="1264" width="11.28515625" style="50" customWidth="1"/>
    <col min="1265" max="1509" width="9.140625" style="50"/>
    <col min="1510" max="1510" width="8.42578125" style="50" customWidth="1"/>
    <col min="1511" max="1511" width="62.5703125" style="50" customWidth="1"/>
    <col min="1512" max="1512" width="21" style="50" customWidth="1"/>
    <col min="1513" max="1513" width="15.42578125" style="50" customWidth="1"/>
    <col min="1514" max="1514" width="18.28515625" style="50" customWidth="1"/>
    <col min="1515" max="1518" width="16.5703125" style="50" customWidth="1"/>
    <col min="1519" max="1519" width="15.85546875" style="50" customWidth="1"/>
    <col min="1520" max="1520" width="11.28515625" style="50" customWidth="1"/>
    <col min="1521" max="1765" width="9.140625" style="50"/>
    <col min="1766" max="1766" width="8.42578125" style="50" customWidth="1"/>
    <col min="1767" max="1767" width="62.5703125" style="50" customWidth="1"/>
    <col min="1768" max="1768" width="21" style="50" customWidth="1"/>
    <col min="1769" max="1769" width="15.42578125" style="50" customWidth="1"/>
    <col min="1770" max="1770" width="18.28515625" style="50" customWidth="1"/>
    <col min="1771" max="1774" width="16.5703125" style="50" customWidth="1"/>
    <col min="1775" max="1775" width="15.85546875" style="50" customWidth="1"/>
    <col min="1776" max="1776" width="11.28515625" style="50" customWidth="1"/>
    <col min="1777" max="2021" width="9.140625" style="50"/>
    <col min="2022" max="2022" width="8.42578125" style="50" customWidth="1"/>
    <col min="2023" max="2023" width="62.5703125" style="50" customWidth="1"/>
    <col min="2024" max="2024" width="21" style="50" customWidth="1"/>
    <col min="2025" max="2025" width="15.42578125" style="50" customWidth="1"/>
    <col min="2026" max="2026" width="18.28515625" style="50" customWidth="1"/>
    <col min="2027" max="2030" width="16.5703125" style="50" customWidth="1"/>
    <col min="2031" max="2031" width="15.85546875" style="50" customWidth="1"/>
    <col min="2032" max="2032" width="11.28515625" style="50" customWidth="1"/>
    <col min="2033" max="2277" width="9.140625" style="50"/>
    <col min="2278" max="2278" width="8.42578125" style="50" customWidth="1"/>
    <col min="2279" max="2279" width="62.5703125" style="50" customWidth="1"/>
    <col min="2280" max="2280" width="21" style="50" customWidth="1"/>
    <col min="2281" max="2281" width="15.42578125" style="50" customWidth="1"/>
    <col min="2282" max="2282" width="18.28515625" style="50" customWidth="1"/>
    <col min="2283" max="2286" width="16.5703125" style="50" customWidth="1"/>
    <col min="2287" max="2287" width="15.85546875" style="50" customWidth="1"/>
    <col min="2288" max="2288" width="11.28515625" style="50" customWidth="1"/>
    <col min="2289" max="2533" width="9.140625" style="50"/>
    <col min="2534" max="2534" width="8.42578125" style="50" customWidth="1"/>
    <col min="2535" max="2535" width="62.5703125" style="50" customWidth="1"/>
    <col min="2536" max="2536" width="21" style="50" customWidth="1"/>
    <col min="2537" max="2537" width="15.42578125" style="50" customWidth="1"/>
    <col min="2538" max="2538" width="18.28515625" style="50" customWidth="1"/>
    <col min="2539" max="2542" width="16.5703125" style="50" customWidth="1"/>
    <col min="2543" max="2543" width="15.85546875" style="50" customWidth="1"/>
    <col min="2544" max="2544" width="11.28515625" style="50" customWidth="1"/>
    <col min="2545" max="2789" width="9.140625" style="50"/>
    <col min="2790" max="2790" width="8.42578125" style="50" customWidth="1"/>
    <col min="2791" max="2791" width="62.5703125" style="50" customWidth="1"/>
    <col min="2792" max="2792" width="21" style="50" customWidth="1"/>
    <col min="2793" max="2793" width="15.42578125" style="50" customWidth="1"/>
    <col min="2794" max="2794" width="18.28515625" style="50" customWidth="1"/>
    <col min="2795" max="2798" width="16.5703125" style="50" customWidth="1"/>
    <col min="2799" max="2799" width="15.85546875" style="50" customWidth="1"/>
    <col min="2800" max="2800" width="11.28515625" style="50" customWidth="1"/>
    <col min="2801" max="3045" width="9.140625" style="50"/>
    <col min="3046" max="3046" width="8.42578125" style="50" customWidth="1"/>
    <col min="3047" max="3047" width="62.5703125" style="50" customWidth="1"/>
    <col min="3048" max="3048" width="21" style="50" customWidth="1"/>
    <col min="3049" max="3049" width="15.42578125" style="50" customWidth="1"/>
    <col min="3050" max="3050" width="18.28515625" style="50" customWidth="1"/>
    <col min="3051" max="3054" width="16.5703125" style="50" customWidth="1"/>
    <col min="3055" max="3055" width="15.85546875" style="50" customWidth="1"/>
    <col min="3056" max="3056" width="11.28515625" style="50" customWidth="1"/>
    <col min="3057" max="3301" width="9.140625" style="50"/>
    <col min="3302" max="3302" width="8.42578125" style="50" customWidth="1"/>
    <col min="3303" max="3303" width="62.5703125" style="50" customWidth="1"/>
    <col min="3304" max="3304" width="21" style="50" customWidth="1"/>
    <col min="3305" max="3305" width="15.42578125" style="50" customWidth="1"/>
    <col min="3306" max="3306" width="18.28515625" style="50" customWidth="1"/>
    <col min="3307" max="3310" width="16.5703125" style="50" customWidth="1"/>
    <col min="3311" max="3311" width="15.85546875" style="50" customWidth="1"/>
    <col min="3312" max="3312" width="11.28515625" style="50" customWidth="1"/>
    <col min="3313" max="3557" width="9.140625" style="50"/>
    <col min="3558" max="3558" width="8.42578125" style="50" customWidth="1"/>
    <col min="3559" max="3559" width="62.5703125" style="50" customWidth="1"/>
    <col min="3560" max="3560" width="21" style="50" customWidth="1"/>
    <col min="3561" max="3561" width="15.42578125" style="50" customWidth="1"/>
    <col min="3562" max="3562" width="18.28515625" style="50" customWidth="1"/>
    <col min="3563" max="3566" width="16.5703125" style="50" customWidth="1"/>
    <col min="3567" max="3567" width="15.85546875" style="50" customWidth="1"/>
    <col min="3568" max="3568" width="11.28515625" style="50" customWidth="1"/>
    <col min="3569" max="3813" width="9.140625" style="50"/>
    <col min="3814" max="3814" width="8.42578125" style="50" customWidth="1"/>
    <col min="3815" max="3815" width="62.5703125" style="50" customWidth="1"/>
    <col min="3816" max="3816" width="21" style="50" customWidth="1"/>
    <col min="3817" max="3817" width="15.42578125" style="50" customWidth="1"/>
    <col min="3818" max="3818" width="18.28515625" style="50" customWidth="1"/>
    <col min="3819" max="3822" width="16.5703125" style="50" customWidth="1"/>
    <col min="3823" max="3823" width="15.85546875" style="50" customWidth="1"/>
    <col min="3824" max="3824" width="11.28515625" style="50" customWidth="1"/>
    <col min="3825" max="4069" width="9.140625" style="50"/>
    <col min="4070" max="4070" width="8.42578125" style="50" customWidth="1"/>
    <col min="4071" max="4071" width="62.5703125" style="50" customWidth="1"/>
    <col min="4072" max="4072" width="21" style="50" customWidth="1"/>
    <col min="4073" max="4073" width="15.42578125" style="50" customWidth="1"/>
    <col min="4074" max="4074" width="18.28515625" style="50" customWidth="1"/>
    <col min="4075" max="4078" width="16.5703125" style="50" customWidth="1"/>
    <col min="4079" max="4079" width="15.85546875" style="50" customWidth="1"/>
    <col min="4080" max="4080" width="11.28515625" style="50" customWidth="1"/>
    <col min="4081" max="4325" width="9.140625" style="50"/>
    <col min="4326" max="4326" width="8.42578125" style="50" customWidth="1"/>
    <col min="4327" max="4327" width="62.5703125" style="50" customWidth="1"/>
    <col min="4328" max="4328" width="21" style="50" customWidth="1"/>
    <col min="4329" max="4329" width="15.42578125" style="50" customWidth="1"/>
    <col min="4330" max="4330" width="18.28515625" style="50" customWidth="1"/>
    <col min="4331" max="4334" width="16.5703125" style="50" customWidth="1"/>
    <col min="4335" max="4335" width="15.85546875" style="50" customWidth="1"/>
    <col min="4336" max="4336" width="11.28515625" style="50" customWidth="1"/>
    <col min="4337" max="4581" width="9.140625" style="50"/>
    <col min="4582" max="4582" width="8.42578125" style="50" customWidth="1"/>
    <col min="4583" max="4583" width="62.5703125" style="50" customWidth="1"/>
    <col min="4584" max="4584" width="21" style="50" customWidth="1"/>
    <col min="4585" max="4585" width="15.42578125" style="50" customWidth="1"/>
    <col min="4586" max="4586" width="18.28515625" style="50" customWidth="1"/>
    <col min="4587" max="4590" width="16.5703125" style="50" customWidth="1"/>
    <col min="4591" max="4591" width="15.85546875" style="50" customWidth="1"/>
    <col min="4592" max="4592" width="11.28515625" style="50" customWidth="1"/>
    <col min="4593" max="4837" width="9.140625" style="50"/>
    <col min="4838" max="4838" width="8.42578125" style="50" customWidth="1"/>
    <col min="4839" max="4839" width="62.5703125" style="50" customWidth="1"/>
    <col min="4840" max="4840" width="21" style="50" customWidth="1"/>
    <col min="4841" max="4841" width="15.42578125" style="50" customWidth="1"/>
    <col min="4842" max="4842" width="18.28515625" style="50" customWidth="1"/>
    <col min="4843" max="4846" width="16.5703125" style="50" customWidth="1"/>
    <col min="4847" max="4847" width="15.85546875" style="50" customWidth="1"/>
    <col min="4848" max="4848" width="11.28515625" style="50" customWidth="1"/>
    <col min="4849" max="5093" width="9.140625" style="50"/>
    <col min="5094" max="5094" width="8.42578125" style="50" customWidth="1"/>
    <col min="5095" max="5095" width="62.5703125" style="50" customWidth="1"/>
    <col min="5096" max="5096" width="21" style="50" customWidth="1"/>
    <col min="5097" max="5097" width="15.42578125" style="50" customWidth="1"/>
    <col min="5098" max="5098" width="18.28515625" style="50" customWidth="1"/>
    <col min="5099" max="5102" width="16.5703125" style="50" customWidth="1"/>
    <col min="5103" max="5103" width="15.85546875" style="50" customWidth="1"/>
    <col min="5104" max="5104" width="11.28515625" style="50" customWidth="1"/>
    <col min="5105" max="5349" width="9.140625" style="50"/>
    <col min="5350" max="5350" width="8.42578125" style="50" customWidth="1"/>
    <col min="5351" max="5351" width="62.5703125" style="50" customWidth="1"/>
    <col min="5352" max="5352" width="21" style="50" customWidth="1"/>
    <col min="5353" max="5353" width="15.42578125" style="50" customWidth="1"/>
    <col min="5354" max="5354" width="18.28515625" style="50" customWidth="1"/>
    <col min="5355" max="5358" width="16.5703125" style="50" customWidth="1"/>
    <col min="5359" max="5359" width="15.85546875" style="50" customWidth="1"/>
    <col min="5360" max="5360" width="11.28515625" style="50" customWidth="1"/>
    <col min="5361" max="5605" width="9.140625" style="50"/>
    <col min="5606" max="5606" width="8.42578125" style="50" customWidth="1"/>
    <col min="5607" max="5607" width="62.5703125" style="50" customWidth="1"/>
    <col min="5608" max="5608" width="21" style="50" customWidth="1"/>
    <col min="5609" max="5609" width="15.42578125" style="50" customWidth="1"/>
    <col min="5610" max="5610" width="18.28515625" style="50" customWidth="1"/>
    <col min="5611" max="5614" width="16.5703125" style="50" customWidth="1"/>
    <col min="5615" max="5615" width="15.85546875" style="50" customWidth="1"/>
    <col min="5616" max="5616" width="11.28515625" style="50" customWidth="1"/>
    <col min="5617" max="5861" width="9.140625" style="50"/>
    <col min="5862" max="5862" width="8.42578125" style="50" customWidth="1"/>
    <col min="5863" max="5863" width="62.5703125" style="50" customWidth="1"/>
    <col min="5864" max="5864" width="21" style="50" customWidth="1"/>
    <col min="5865" max="5865" width="15.42578125" style="50" customWidth="1"/>
    <col min="5866" max="5866" width="18.28515625" style="50" customWidth="1"/>
    <col min="5867" max="5870" width="16.5703125" style="50" customWidth="1"/>
    <col min="5871" max="5871" width="15.85546875" style="50" customWidth="1"/>
    <col min="5872" max="5872" width="11.28515625" style="50" customWidth="1"/>
    <col min="5873" max="6117" width="9.140625" style="50"/>
    <col min="6118" max="6118" width="8.42578125" style="50" customWidth="1"/>
    <col min="6119" max="6119" width="62.5703125" style="50" customWidth="1"/>
    <col min="6120" max="6120" width="21" style="50" customWidth="1"/>
    <col min="6121" max="6121" width="15.42578125" style="50" customWidth="1"/>
    <col min="6122" max="6122" width="18.28515625" style="50" customWidth="1"/>
    <col min="6123" max="6126" width="16.5703125" style="50" customWidth="1"/>
    <col min="6127" max="6127" width="15.85546875" style="50" customWidth="1"/>
    <col min="6128" max="6128" width="11.28515625" style="50" customWidth="1"/>
    <col min="6129" max="6373" width="9.140625" style="50"/>
    <col min="6374" max="6374" width="8.42578125" style="50" customWidth="1"/>
    <col min="6375" max="6375" width="62.5703125" style="50" customWidth="1"/>
    <col min="6376" max="6376" width="21" style="50" customWidth="1"/>
    <col min="6377" max="6377" width="15.42578125" style="50" customWidth="1"/>
    <col min="6378" max="6378" width="18.28515625" style="50" customWidth="1"/>
    <col min="6379" max="6382" width="16.5703125" style="50" customWidth="1"/>
    <col min="6383" max="6383" width="15.85546875" style="50" customWidth="1"/>
    <col min="6384" max="6384" width="11.28515625" style="50" customWidth="1"/>
    <col min="6385" max="6629" width="9.140625" style="50"/>
    <col min="6630" max="6630" width="8.42578125" style="50" customWidth="1"/>
    <col min="6631" max="6631" width="62.5703125" style="50" customWidth="1"/>
    <col min="6632" max="6632" width="21" style="50" customWidth="1"/>
    <col min="6633" max="6633" width="15.42578125" style="50" customWidth="1"/>
    <col min="6634" max="6634" width="18.28515625" style="50" customWidth="1"/>
    <col min="6635" max="6638" width="16.5703125" style="50" customWidth="1"/>
    <col min="6639" max="6639" width="15.85546875" style="50" customWidth="1"/>
    <col min="6640" max="6640" width="11.28515625" style="50" customWidth="1"/>
    <col min="6641" max="6885" width="9.140625" style="50"/>
    <col min="6886" max="6886" width="8.42578125" style="50" customWidth="1"/>
    <col min="6887" max="6887" width="62.5703125" style="50" customWidth="1"/>
    <col min="6888" max="6888" width="21" style="50" customWidth="1"/>
    <col min="6889" max="6889" width="15.42578125" style="50" customWidth="1"/>
    <col min="6890" max="6890" width="18.28515625" style="50" customWidth="1"/>
    <col min="6891" max="6894" width="16.5703125" style="50" customWidth="1"/>
    <col min="6895" max="6895" width="15.85546875" style="50" customWidth="1"/>
    <col min="6896" max="6896" width="11.28515625" style="50" customWidth="1"/>
    <col min="6897" max="7141" width="9.140625" style="50"/>
    <col min="7142" max="7142" width="8.42578125" style="50" customWidth="1"/>
    <col min="7143" max="7143" width="62.5703125" style="50" customWidth="1"/>
    <col min="7144" max="7144" width="21" style="50" customWidth="1"/>
    <col min="7145" max="7145" width="15.42578125" style="50" customWidth="1"/>
    <col min="7146" max="7146" width="18.28515625" style="50" customWidth="1"/>
    <col min="7147" max="7150" width="16.5703125" style="50" customWidth="1"/>
    <col min="7151" max="7151" width="15.85546875" style="50" customWidth="1"/>
    <col min="7152" max="7152" width="11.28515625" style="50" customWidth="1"/>
    <col min="7153" max="7397" width="9.140625" style="50"/>
    <col min="7398" max="7398" width="8.42578125" style="50" customWidth="1"/>
    <col min="7399" max="7399" width="62.5703125" style="50" customWidth="1"/>
    <col min="7400" max="7400" width="21" style="50" customWidth="1"/>
    <col min="7401" max="7401" width="15.42578125" style="50" customWidth="1"/>
    <col min="7402" max="7402" width="18.28515625" style="50" customWidth="1"/>
    <col min="7403" max="7406" width="16.5703125" style="50" customWidth="1"/>
    <col min="7407" max="7407" width="15.85546875" style="50" customWidth="1"/>
    <col min="7408" max="7408" width="11.28515625" style="50" customWidth="1"/>
    <col min="7409" max="7653" width="9.140625" style="50"/>
    <col min="7654" max="7654" width="8.42578125" style="50" customWidth="1"/>
    <col min="7655" max="7655" width="62.5703125" style="50" customWidth="1"/>
    <col min="7656" max="7656" width="21" style="50" customWidth="1"/>
    <col min="7657" max="7657" width="15.42578125" style="50" customWidth="1"/>
    <col min="7658" max="7658" width="18.28515625" style="50" customWidth="1"/>
    <col min="7659" max="7662" width="16.5703125" style="50" customWidth="1"/>
    <col min="7663" max="7663" width="15.85546875" style="50" customWidth="1"/>
    <col min="7664" max="7664" width="11.28515625" style="50" customWidth="1"/>
    <col min="7665" max="7909" width="9.140625" style="50"/>
    <col min="7910" max="7910" width="8.42578125" style="50" customWidth="1"/>
    <col min="7911" max="7911" width="62.5703125" style="50" customWidth="1"/>
    <col min="7912" max="7912" width="21" style="50" customWidth="1"/>
    <col min="7913" max="7913" width="15.42578125" style="50" customWidth="1"/>
    <col min="7914" max="7914" width="18.28515625" style="50" customWidth="1"/>
    <col min="7915" max="7918" width="16.5703125" style="50" customWidth="1"/>
    <col min="7919" max="7919" width="15.85546875" style="50" customWidth="1"/>
    <col min="7920" max="7920" width="11.28515625" style="50" customWidth="1"/>
    <col min="7921" max="8165" width="9.140625" style="50"/>
    <col min="8166" max="8166" width="8.42578125" style="50" customWidth="1"/>
    <col min="8167" max="8167" width="62.5703125" style="50" customWidth="1"/>
    <col min="8168" max="8168" width="21" style="50" customWidth="1"/>
    <col min="8169" max="8169" width="15.42578125" style="50" customWidth="1"/>
    <col min="8170" max="8170" width="18.28515625" style="50" customWidth="1"/>
    <col min="8171" max="8174" width="16.5703125" style="50" customWidth="1"/>
    <col min="8175" max="8175" width="15.85546875" style="50" customWidth="1"/>
    <col min="8176" max="8176" width="11.28515625" style="50" customWidth="1"/>
    <col min="8177" max="8421" width="9.140625" style="50"/>
    <col min="8422" max="8422" width="8.42578125" style="50" customWidth="1"/>
    <col min="8423" max="8423" width="62.5703125" style="50" customWidth="1"/>
    <col min="8424" max="8424" width="21" style="50" customWidth="1"/>
    <col min="8425" max="8425" width="15.42578125" style="50" customWidth="1"/>
    <col min="8426" max="8426" width="18.28515625" style="50" customWidth="1"/>
    <col min="8427" max="8430" width="16.5703125" style="50" customWidth="1"/>
    <col min="8431" max="8431" width="15.85546875" style="50" customWidth="1"/>
    <col min="8432" max="8432" width="11.28515625" style="50" customWidth="1"/>
    <col min="8433" max="8677" width="9.140625" style="50"/>
    <col min="8678" max="8678" width="8.42578125" style="50" customWidth="1"/>
    <col min="8679" max="8679" width="62.5703125" style="50" customWidth="1"/>
    <col min="8680" max="8680" width="21" style="50" customWidth="1"/>
    <col min="8681" max="8681" width="15.42578125" style="50" customWidth="1"/>
    <col min="8682" max="8682" width="18.28515625" style="50" customWidth="1"/>
    <col min="8683" max="8686" width="16.5703125" style="50" customWidth="1"/>
    <col min="8687" max="8687" width="15.85546875" style="50" customWidth="1"/>
    <col min="8688" max="8688" width="11.28515625" style="50" customWidth="1"/>
    <col min="8689" max="8933" width="9.140625" style="50"/>
    <col min="8934" max="8934" width="8.42578125" style="50" customWidth="1"/>
    <col min="8935" max="8935" width="62.5703125" style="50" customWidth="1"/>
    <col min="8936" max="8936" width="21" style="50" customWidth="1"/>
    <col min="8937" max="8937" width="15.42578125" style="50" customWidth="1"/>
    <col min="8938" max="8938" width="18.28515625" style="50" customWidth="1"/>
    <col min="8939" max="8942" width="16.5703125" style="50" customWidth="1"/>
    <col min="8943" max="8943" width="15.85546875" style="50" customWidth="1"/>
    <col min="8944" max="8944" width="11.28515625" style="50" customWidth="1"/>
    <col min="8945" max="9189" width="9.140625" style="50"/>
    <col min="9190" max="9190" width="8.42578125" style="50" customWidth="1"/>
    <col min="9191" max="9191" width="62.5703125" style="50" customWidth="1"/>
    <col min="9192" max="9192" width="21" style="50" customWidth="1"/>
    <col min="9193" max="9193" width="15.42578125" style="50" customWidth="1"/>
    <col min="9194" max="9194" width="18.28515625" style="50" customWidth="1"/>
    <col min="9195" max="9198" width="16.5703125" style="50" customWidth="1"/>
    <col min="9199" max="9199" width="15.85546875" style="50" customWidth="1"/>
    <col min="9200" max="9200" width="11.28515625" style="50" customWidth="1"/>
    <col min="9201" max="9445" width="9.140625" style="50"/>
    <col min="9446" max="9446" width="8.42578125" style="50" customWidth="1"/>
    <col min="9447" max="9447" width="62.5703125" style="50" customWidth="1"/>
    <col min="9448" max="9448" width="21" style="50" customWidth="1"/>
    <col min="9449" max="9449" width="15.42578125" style="50" customWidth="1"/>
    <col min="9450" max="9450" width="18.28515625" style="50" customWidth="1"/>
    <col min="9451" max="9454" width="16.5703125" style="50" customWidth="1"/>
    <col min="9455" max="9455" width="15.85546875" style="50" customWidth="1"/>
    <col min="9456" max="9456" width="11.28515625" style="50" customWidth="1"/>
    <col min="9457" max="9701" width="9.140625" style="50"/>
    <col min="9702" max="9702" width="8.42578125" style="50" customWidth="1"/>
    <col min="9703" max="9703" width="62.5703125" style="50" customWidth="1"/>
    <col min="9704" max="9704" width="21" style="50" customWidth="1"/>
    <col min="9705" max="9705" width="15.42578125" style="50" customWidth="1"/>
    <col min="9706" max="9706" width="18.28515625" style="50" customWidth="1"/>
    <col min="9707" max="9710" width="16.5703125" style="50" customWidth="1"/>
    <col min="9711" max="9711" width="15.85546875" style="50" customWidth="1"/>
    <col min="9712" max="9712" width="11.28515625" style="50" customWidth="1"/>
    <col min="9713" max="9957" width="9.140625" style="50"/>
    <col min="9958" max="9958" width="8.42578125" style="50" customWidth="1"/>
    <col min="9959" max="9959" width="62.5703125" style="50" customWidth="1"/>
    <col min="9960" max="9960" width="21" style="50" customWidth="1"/>
    <col min="9961" max="9961" width="15.42578125" style="50" customWidth="1"/>
    <col min="9962" max="9962" width="18.28515625" style="50" customWidth="1"/>
    <col min="9963" max="9966" width="16.5703125" style="50" customWidth="1"/>
    <col min="9967" max="9967" width="15.85546875" style="50" customWidth="1"/>
    <col min="9968" max="9968" width="11.28515625" style="50" customWidth="1"/>
    <col min="9969" max="10213" width="9.140625" style="50"/>
    <col min="10214" max="10214" width="8.42578125" style="50" customWidth="1"/>
    <col min="10215" max="10215" width="62.5703125" style="50" customWidth="1"/>
    <col min="10216" max="10216" width="21" style="50" customWidth="1"/>
    <col min="10217" max="10217" width="15.42578125" style="50" customWidth="1"/>
    <col min="10218" max="10218" width="18.28515625" style="50" customWidth="1"/>
    <col min="10219" max="10222" width="16.5703125" style="50" customWidth="1"/>
    <col min="10223" max="10223" width="15.85546875" style="50" customWidth="1"/>
    <col min="10224" max="10224" width="11.28515625" style="50" customWidth="1"/>
    <col min="10225" max="10469" width="9.140625" style="50"/>
    <col min="10470" max="10470" width="8.42578125" style="50" customWidth="1"/>
    <col min="10471" max="10471" width="62.5703125" style="50" customWidth="1"/>
    <col min="10472" max="10472" width="21" style="50" customWidth="1"/>
    <col min="10473" max="10473" width="15.42578125" style="50" customWidth="1"/>
    <col min="10474" max="10474" width="18.28515625" style="50" customWidth="1"/>
    <col min="10475" max="10478" width="16.5703125" style="50" customWidth="1"/>
    <col min="10479" max="10479" width="15.85546875" style="50" customWidth="1"/>
    <col min="10480" max="10480" width="11.28515625" style="50" customWidth="1"/>
    <col min="10481" max="10725" width="9.140625" style="50"/>
    <col min="10726" max="10726" width="8.42578125" style="50" customWidth="1"/>
    <col min="10727" max="10727" width="62.5703125" style="50" customWidth="1"/>
    <col min="10728" max="10728" width="21" style="50" customWidth="1"/>
    <col min="10729" max="10729" width="15.42578125" style="50" customWidth="1"/>
    <col min="10730" max="10730" width="18.28515625" style="50" customWidth="1"/>
    <col min="10731" max="10734" width="16.5703125" style="50" customWidth="1"/>
    <col min="10735" max="10735" width="15.85546875" style="50" customWidth="1"/>
    <col min="10736" max="10736" width="11.28515625" style="50" customWidth="1"/>
    <col min="10737" max="10981" width="9.140625" style="50"/>
    <col min="10982" max="10982" width="8.42578125" style="50" customWidth="1"/>
    <col min="10983" max="10983" width="62.5703125" style="50" customWidth="1"/>
    <col min="10984" max="10984" width="21" style="50" customWidth="1"/>
    <col min="10985" max="10985" width="15.42578125" style="50" customWidth="1"/>
    <col min="10986" max="10986" width="18.28515625" style="50" customWidth="1"/>
    <col min="10987" max="10990" width="16.5703125" style="50" customWidth="1"/>
    <col min="10991" max="10991" width="15.85546875" style="50" customWidth="1"/>
    <col min="10992" max="10992" width="11.28515625" style="50" customWidth="1"/>
    <col min="10993" max="11237" width="9.140625" style="50"/>
    <col min="11238" max="11238" width="8.42578125" style="50" customWidth="1"/>
    <col min="11239" max="11239" width="62.5703125" style="50" customWidth="1"/>
    <col min="11240" max="11240" width="21" style="50" customWidth="1"/>
    <col min="11241" max="11241" width="15.42578125" style="50" customWidth="1"/>
    <col min="11242" max="11242" width="18.28515625" style="50" customWidth="1"/>
    <col min="11243" max="11246" width="16.5703125" style="50" customWidth="1"/>
    <col min="11247" max="11247" width="15.85546875" style="50" customWidth="1"/>
    <col min="11248" max="11248" width="11.28515625" style="50" customWidth="1"/>
    <col min="11249" max="11493" width="9.140625" style="50"/>
    <col min="11494" max="11494" width="8.42578125" style="50" customWidth="1"/>
    <col min="11495" max="11495" width="62.5703125" style="50" customWidth="1"/>
    <col min="11496" max="11496" width="21" style="50" customWidth="1"/>
    <col min="11497" max="11497" width="15.42578125" style="50" customWidth="1"/>
    <col min="11498" max="11498" width="18.28515625" style="50" customWidth="1"/>
    <col min="11499" max="11502" width="16.5703125" style="50" customWidth="1"/>
    <col min="11503" max="11503" width="15.85546875" style="50" customWidth="1"/>
    <col min="11504" max="11504" width="11.28515625" style="50" customWidth="1"/>
    <col min="11505" max="11749" width="9.140625" style="50"/>
    <col min="11750" max="11750" width="8.42578125" style="50" customWidth="1"/>
    <col min="11751" max="11751" width="62.5703125" style="50" customWidth="1"/>
    <col min="11752" max="11752" width="21" style="50" customWidth="1"/>
    <col min="11753" max="11753" width="15.42578125" style="50" customWidth="1"/>
    <col min="11754" max="11754" width="18.28515625" style="50" customWidth="1"/>
    <col min="11755" max="11758" width="16.5703125" style="50" customWidth="1"/>
    <col min="11759" max="11759" width="15.85546875" style="50" customWidth="1"/>
    <col min="11760" max="11760" width="11.28515625" style="50" customWidth="1"/>
    <col min="11761" max="12005" width="9.140625" style="50"/>
    <col min="12006" max="12006" width="8.42578125" style="50" customWidth="1"/>
    <col min="12007" max="12007" width="62.5703125" style="50" customWidth="1"/>
    <col min="12008" max="12008" width="21" style="50" customWidth="1"/>
    <col min="12009" max="12009" width="15.42578125" style="50" customWidth="1"/>
    <col min="12010" max="12010" width="18.28515625" style="50" customWidth="1"/>
    <col min="12011" max="12014" width="16.5703125" style="50" customWidth="1"/>
    <col min="12015" max="12015" width="15.85546875" style="50" customWidth="1"/>
    <col min="12016" max="12016" width="11.28515625" style="50" customWidth="1"/>
    <col min="12017" max="12261" width="9.140625" style="50"/>
    <col min="12262" max="12262" width="8.42578125" style="50" customWidth="1"/>
    <col min="12263" max="12263" width="62.5703125" style="50" customWidth="1"/>
    <col min="12264" max="12264" width="21" style="50" customWidth="1"/>
    <col min="12265" max="12265" width="15.42578125" style="50" customWidth="1"/>
    <col min="12266" max="12266" width="18.28515625" style="50" customWidth="1"/>
    <col min="12267" max="12270" width="16.5703125" style="50" customWidth="1"/>
    <col min="12271" max="12271" width="15.85546875" style="50" customWidth="1"/>
    <col min="12272" max="12272" width="11.28515625" style="50" customWidth="1"/>
    <col min="12273" max="12517" width="9.140625" style="50"/>
    <col min="12518" max="12518" width="8.42578125" style="50" customWidth="1"/>
    <col min="12519" max="12519" width="62.5703125" style="50" customWidth="1"/>
    <col min="12520" max="12520" width="21" style="50" customWidth="1"/>
    <col min="12521" max="12521" width="15.42578125" style="50" customWidth="1"/>
    <col min="12522" max="12522" width="18.28515625" style="50" customWidth="1"/>
    <col min="12523" max="12526" width="16.5703125" style="50" customWidth="1"/>
    <col min="12527" max="12527" width="15.85546875" style="50" customWidth="1"/>
    <col min="12528" max="12528" width="11.28515625" style="50" customWidth="1"/>
    <col min="12529" max="12773" width="9.140625" style="50"/>
    <col min="12774" max="12774" width="8.42578125" style="50" customWidth="1"/>
    <col min="12775" max="12775" width="62.5703125" style="50" customWidth="1"/>
    <col min="12776" max="12776" width="21" style="50" customWidth="1"/>
    <col min="12777" max="12777" width="15.42578125" style="50" customWidth="1"/>
    <col min="12778" max="12778" width="18.28515625" style="50" customWidth="1"/>
    <col min="12779" max="12782" width="16.5703125" style="50" customWidth="1"/>
    <col min="12783" max="12783" width="15.85546875" style="50" customWidth="1"/>
    <col min="12784" max="12784" width="11.28515625" style="50" customWidth="1"/>
    <col min="12785" max="13029" width="9.140625" style="50"/>
    <col min="13030" max="13030" width="8.42578125" style="50" customWidth="1"/>
    <col min="13031" max="13031" width="62.5703125" style="50" customWidth="1"/>
    <col min="13032" max="13032" width="21" style="50" customWidth="1"/>
    <col min="13033" max="13033" width="15.42578125" style="50" customWidth="1"/>
    <col min="13034" max="13034" width="18.28515625" style="50" customWidth="1"/>
    <col min="13035" max="13038" width="16.5703125" style="50" customWidth="1"/>
    <col min="13039" max="13039" width="15.85546875" style="50" customWidth="1"/>
    <col min="13040" max="13040" width="11.28515625" style="50" customWidth="1"/>
    <col min="13041" max="13285" width="9.140625" style="50"/>
    <col min="13286" max="13286" width="8.42578125" style="50" customWidth="1"/>
    <col min="13287" max="13287" width="62.5703125" style="50" customWidth="1"/>
    <col min="13288" max="13288" width="21" style="50" customWidth="1"/>
    <col min="13289" max="13289" width="15.42578125" style="50" customWidth="1"/>
    <col min="13290" max="13290" width="18.28515625" style="50" customWidth="1"/>
    <col min="13291" max="13294" width="16.5703125" style="50" customWidth="1"/>
    <col min="13295" max="13295" width="15.85546875" style="50" customWidth="1"/>
    <col min="13296" max="13296" width="11.28515625" style="50" customWidth="1"/>
    <col min="13297" max="13541" width="9.140625" style="50"/>
    <col min="13542" max="13542" width="8.42578125" style="50" customWidth="1"/>
    <col min="13543" max="13543" width="62.5703125" style="50" customWidth="1"/>
    <col min="13544" max="13544" width="21" style="50" customWidth="1"/>
    <col min="13545" max="13545" width="15.42578125" style="50" customWidth="1"/>
    <col min="13546" max="13546" width="18.28515625" style="50" customWidth="1"/>
    <col min="13547" max="13550" width="16.5703125" style="50" customWidth="1"/>
    <col min="13551" max="13551" width="15.85546875" style="50" customWidth="1"/>
    <col min="13552" max="13552" width="11.28515625" style="50" customWidth="1"/>
    <col min="13553" max="13797" width="9.140625" style="50"/>
    <col min="13798" max="13798" width="8.42578125" style="50" customWidth="1"/>
    <col min="13799" max="13799" width="62.5703125" style="50" customWidth="1"/>
    <col min="13800" max="13800" width="21" style="50" customWidth="1"/>
    <col min="13801" max="13801" width="15.42578125" style="50" customWidth="1"/>
    <col min="13802" max="13802" width="18.28515625" style="50" customWidth="1"/>
    <col min="13803" max="13806" width="16.5703125" style="50" customWidth="1"/>
    <col min="13807" max="13807" width="15.85546875" style="50" customWidth="1"/>
    <col min="13808" max="13808" width="11.28515625" style="50" customWidth="1"/>
    <col min="13809" max="14053" width="9.140625" style="50"/>
    <col min="14054" max="14054" width="8.42578125" style="50" customWidth="1"/>
    <col min="14055" max="14055" width="62.5703125" style="50" customWidth="1"/>
    <col min="14056" max="14056" width="21" style="50" customWidth="1"/>
    <col min="14057" max="14057" width="15.42578125" style="50" customWidth="1"/>
    <col min="14058" max="14058" width="18.28515625" style="50" customWidth="1"/>
    <col min="14059" max="14062" width="16.5703125" style="50" customWidth="1"/>
    <col min="14063" max="14063" width="15.85546875" style="50" customWidth="1"/>
    <col min="14064" max="14064" width="11.28515625" style="50" customWidth="1"/>
    <col min="14065" max="14309" width="9.140625" style="50"/>
    <col min="14310" max="14310" width="8.42578125" style="50" customWidth="1"/>
    <col min="14311" max="14311" width="62.5703125" style="50" customWidth="1"/>
    <col min="14312" max="14312" width="21" style="50" customWidth="1"/>
    <col min="14313" max="14313" width="15.42578125" style="50" customWidth="1"/>
    <col min="14314" max="14314" width="18.28515625" style="50" customWidth="1"/>
    <col min="14315" max="14318" width="16.5703125" style="50" customWidth="1"/>
    <col min="14319" max="14319" width="15.85546875" style="50" customWidth="1"/>
    <col min="14320" max="14320" width="11.28515625" style="50" customWidth="1"/>
    <col min="14321" max="14565" width="9.140625" style="50"/>
    <col min="14566" max="14566" width="8.42578125" style="50" customWidth="1"/>
    <col min="14567" max="14567" width="62.5703125" style="50" customWidth="1"/>
    <col min="14568" max="14568" width="21" style="50" customWidth="1"/>
    <col min="14569" max="14569" width="15.42578125" style="50" customWidth="1"/>
    <col min="14570" max="14570" width="18.28515625" style="50" customWidth="1"/>
    <col min="14571" max="14574" width="16.5703125" style="50" customWidth="1"/>
    <col min="14575" max="14575" width="15.85546875" style="50" customWidth="1"/>
    <col min="14576" max="14576" width="11.28515625" style="50" customWidth="1"/>
    <col min="14577" max="14821" width="9.140625" style="50"/>
    <col min="14822" max="14822" width="8.42578125" style="50" customWidth="1"/>
    <col min="14823" max="14823" width="62.5703125" style="50" customWidth="1"/>
    <col min="14824" max="14824" width="21" style="50" customWidth="1"/>
    <col min="14825" max="14825" width="15.42578125" style="50" customWidth="1"/>
    <col min="14826" max="14826" width="18.28515625" style="50" customWidth="1"/>
    <col min="14827" max="14830" width="16.5703125" style="50" customWidth="1"/>
    <col min="14831" max="14831" width="15.85546875" style="50" customWidth="1"/>
    <col min="14832" max="14832" width="11.28515625" style="50" customWidth="1"/>
    <col min="14833" max="15077" width="9.140625" style="50"/>
    <col min="15078" max="15078" width="8.42578125" style="50" customWidth="1"/>
    <col min="15079" max="15079" width="62.5703125" style="50" customWidth="1"/>
    <col min="15080" max="15080" width="21" style="50" customWidth="1"/>
    <col min="15081" max="15081" width="15.42578125" style="50" customWidth="1"/>
    <col min="15082" max="15082" width="18.28515625" style="50" customWidth="1"/>
    <col min="15083" max="15086" width="16.5703125" style="50" customWidth="1"/>
    <col min="15087" max="15087" width="15.85546875" style="50" customWidth="1"/>
    <col min="15088" max="15088" width="11.28515625" style="50" customWidth="1"/>
    <col min="15089" max="15333" width="9.140625" style="50"/>
    <col min="15334" max="15334" width="8.42578125" style="50" customWidth="1"/>
    <col min="15335" max="15335" width="62.5703125" style="50" customWidth="1"/>
    <col min="15336" max="15336" width="21" style="50" customWidth="1"/>
    <col min="15337" max="15337" width="15.42578125" style="50" customWidth="1"/>
    <col min="15338" max="15338" width="18.28515625" style="50" customWidth="1"/>
    <col min="15339" max="15342" width="16.5703125" style="50" customWidth="1"/>
    <col min="15343" max="15343" width="15.85546875" style="50" customWidth="1"/>
    <col min="15344" max="15344" width="11.28515625" style="50" customWidth="1"/>
    <col min="15345" max="15589" width="9.140625" style="50"/>
    <col min="15590" max="15590" width="8.42578125" style="50" customWidth="1"/>
    <col min="15591" max="15591" width="62.5703125" style="50" customWidth="1"/>
    <col min="15592" max="15592" width="21" style="50" customWidth="1"/>
    <col min="15593" max="15593" width="15.42578125" style="50" customWidth="1"/>
    <col min="15594" max="15594" width="18.28515625" style="50" customWidth="1"/>
    <col min="15595" max="15598" width="16.5703125" style="50" customWidth="1"/>
    <col min="15599" max="15599" width="15.85546875" style="50" customWidth="1"/>
    <col min="15600" max="15600" width="11.28515625" style="50" customWidth="1"/>
    <col min="15601" max="15845" width="9.140625" style="50"/>
    <col min="15846" max="15846" width="8.42578125" style="50" customWidth="1"/>
    <col min="15847" max="15847" width="62.5703125" style="50" customWidth="1"/>
    <col min="15848" max="15848" width="21" style="50" customWidth="1"/>
    <col min="15849" max="15849" width="15.42578125" style="50" customWidth="1"/>
    <col min="15850" max="15850" width="18.28515625" style="50" customWidth="1"/>
    <col min="15851" max="15854" width="16.5703125" style="50" customWidth="1"/>
    <col min="15855" max="15855" width="15.85546875" style="50" customWidth="1"/>
    <col min="15856" max="15856" width="11.28515625" style="50" customWidth="1"/>
    <col min="15857" max="16101" width="9.140625" style="50"/>
    <col min="16102" max="16102" width="8.42578125" style="50" customWidth="1"/>
    <col min="16103" max="16103" width="62.5703125" style="50" customWidth="1"/>
    <col min="16104" max="16104" width="21" style="50" customWidth="1"/>
    <col min="16105" max="16105" width="15.42578125" style="50" customWidth="1"/>
    <col min="16106" max="16106" width="18.28515625" style="50" customWidth="1"/>
    <col min="16107" max="16110" width="16.5703125" style="50" customWidth="1"/>
    <col min="16111" max="16111" width="15.85546875" style="50" customWidth="1"/>
    <col min="16112" max="16112" width="11.28515625" style="50" customWidth="1"/>
    <col min="16113" max="16384" width="9.140625" style="50"/>
  </cols>
  <sheetData>
    <row r="1" spans="1:16" x14ac:dyDescent="0.3">
      <c r="A1" s="60"/>
      <c r="B1" s="53"/>
      <c r="C1" s="54"/>
      <c r="D1" s="57"/>
      <c r="E1" s="57"/>
      <c r="F1" s="55"/>
      <c r="G1" s="55"/>
      <c r="H1" s="54"/>
      <c r="I1" s="54"/>
      <c r="J1" s="54"/>
      <c r="K1" s="55"/>
      <c r="L1" s="54"/>
      <c r="M1" s="54"/>
      <c r="N1" s="54"/>
      <c r="O1" s="54"/>
      <c r="P1" s="54"/>
    </row>
    <row r="2" spans="1:16" ht="20.25" x14ac:dyDescent="0.3">
      <c r="A2" s="60"/>
      <c r="B2" s="53"/>
      <c r="C2" s="54"/>
      <c r="D2" s="54"/>
      <c r="E2" s="54"/>
      <c r="F2" s="55"/>
      <c r="G2" s="64" t="s">
        <v>592</v>
      </c>
      <c r="H2" s="54"/>
      <c r="I2" s="57"/>
      <c r="J2" s="57"/>
      <c r="K2" s="55"/>
      <c r="L2" s="54"/>
      <c r="M2" s="54"/>
      <c r="N2" s="54"/>
      <c r="O2" s="54"/>
      <c r="P2" s="143"/>
    </row>
    <row r="3" spans="1:16" ht="20.25" x14ac:dyDescent="0.3">
      <c r="A3" s="60"/>
      <c r="B3" s="53"/>
      <c r="C3" s="54"/>
      <c r="D3" s="57"/>
      <c r="E3" s="57"/>
      <c r="F3" s="55"/>
      <c r="G3" s="64" t="s">
        <v>593</v>
      </c>
      <c r="H3" s="54"/>
      <c r="I3" s="54"/>
      <c r="J3" s="54"/>
      <c r="K3" s="55"/>
      <c r="L3" s="54"/>
      <c r="M3" s="54"/>
      <c r="N3" s="54"/>
      <c r="O3" s="88"/>
      <c r="P3" s="54"/>
    </row>
    <row r="4" spans="1:16" ht="20.25" x14ac:dyDescent="0.3">
      <c r="A4" s="60"/>
      <c r="B4" s="53"/>
      <c r="C4" s="54"/>
      <c r="D4" s="54"/>
      <c r="E4" s="54"/>
      <c r="F4" s="55"/>
      <c r="G4" s="65" t="s">
        <v>0</v>
      </c>
      <c r="H4" s="54"/>
      <c r="I4" s="54"/>
      <c r="J4" s="54"/>
      <c r="K4" s="55"/>
      <c r="L4" s="54"/>
      <c r="M4" s="54"/>
      <c r="N4" s="88"/>
      <c r="O4" s="54"/>
      <c r="P4" s="54"/>
    </row>
    <row r="5" spans="1:16" ht="20.25" x14ac:dyDescent="0.3">
      <c r="A5" s="60"/>
      <c r="B5" s="53"/>
      <c r="C5" s="54"/>
      <c r="D5" s="54"/>
      <c r="E5" s="54"/>
      <c r="F5" s="55"/>
      <c r="G5" s="64" t="s">
        <v>1</v>
      </c>
      <c r="H5" s="58"/>
      <c r="I5" s="58"/>
      <c r="J5" s="58"/>
      <c r="K5" s="58"/>
      <c r="L5" s="58"/>
      <c r="M5" s="58"/>
      <c r="N5" s="58"/>
      <c r="O5" s="58"/>
      <c r="P5" s="58"/>
    </row>
    <row r="6" spans="1:16" ht="20.25" x14ac:dyDescent="0.3">
      <c r="A6" s="60"/>
      <c r="B6" s="53"/>
      <c r="C6" s="54"/>
      <c r="D6" s="56"/>
      <c r="E6" s="56"/>
      <c r="F6" s="55"/>
      <c r="G6" s="65" t="s">
        <v>2</v>
      </c>
      <c r="H6" s="58"/>
      <c r="I6" s="58"/>
      <c r="J6" s="58"/>
      <c r="K6" s="58"/>
      <c r="L6" s="58"/>
      <c r="M6" s="58"/>
      <c r="N6" s="58" t="s">
        <v>634</v>
      </c>
      <c r="O6" s="58"/>
      <c r="P6" s="58"/>
    </row>
    <row r="7" spans="1:16" ht="20.25" x14ac:dyDescent="0.3">
      <c r="A7" s="60"/>
      <c r="B7" s="59"/>
      <c r="C7" s="54"/>
      <c r="D7" s="56"/>
      <c r="E7" s="56"/>
      <c r="F7" s="55"/>
      <c r="G7" s="64" t="s">
        <v>3</v>
      </c>
      <c r="H7" s="58"/>
      <c r="I7" s="58"/>
      <c r="J7" s="58"/>
      <c r="K7" s="58"/>
      <c r="L7" s="58"/>
      <c r="M7" s="58"/>
      <c r="N7" s="58"/>
      <c r="O7" s="58"/>
      <c r="P7" s="58"/>
    </row>
    <row r="8" spans="1:16" x14ac:dyDescent="0.3">
      <c r="A8" s="60"/>
      <c r="B8" s="59"/>
      <c r="C8" s="54"/>
      <c r="D8" s="56"/>
      <c r="E8" s="56"/>
      <c r="F8" s="55"/>
      <c r="G8" s="144"/>
      <c r="H8" s="158"/>
      <c r="I8" s="81"/>
      <c r="J8" s="58"/>
      <c r="K8" s="58"/>
      <c r="L8" s="58"/>
      <c r="M8" s="58"/>
      <c r="N8" s="58"/>
      <c r="O8" s="58"/>
      <c r="P8" s="58"/>
    </row>
    <row r="9" spans="1:16" ht="19.5" thickBot="1" x14ac:dyDescent="0.35">
      <c r="A9" s="60"/>
      <c r="B9" s="53"/>
      <c r="C9" s="54"/>
      <c r="D9" s="54"/>
      <c r="E9" s="54"/>
      <c r="F9" s="55"/>
      <c r="G9" s="144"/>
      <c r="H9" s="58"/>
      <c r="I9" s="58"/>
      <c r="J9" s="81"/>
      <c r="K9" s="58"/>
      <c r="L9" s="58"/>
      <c r="M9" s="58"/>
      <c r="N9" s="58"/>
      <c r="O9" s="58"/>
      <c r="P9" s="58"/>
    </row>
    <row r="10" spans="1:16" s="1" customFormat="1" ht="18.75" customHeight="1" thickBot="1" x14ac:dyDescent="0.35">
      <c r="A10" s="236" t="s">
        <v>4</v>
      </c>
      <c r="B10" s="238" t="s">
        <v>5</v>
      </c>
      <c r="C10" s="240" t="s">
        <v>6</v>
      </c>
      <c r="D10" s="247" t="s">
        <v>587</v>
      </c>
      <c r="E10" s="248"/>
      <c r="F10" s="247" t="s">
        <v>8</v>
      </c>
      <c r="G10" s="248"/>
      <c r="H10" s="242" t="s">
        <v>9</v>
      </c>
      <c r="I10" s="243"/>
      <c r="J10" s="244"/>
      <c r="K10" s="244"/>
      <c r="L10" s="244"/>
      <c r="M10" s="245"/>
      <c r="N10" s="245"/>
      <c r="O10" s="245"/>
      <c r="P10" s="246"/>
    </row>
    <row r="11" spans="1:16" s="1" customFormat="1" ht="75" customHeight="1" thickBot="1" x14ac:dyDescent="0.35">
      <c r="A11" s="237"/>
      <c r="B11" s="239"/>
      <c r="C11" s="241"/>
      <c r="D11" s="249"/>
      <c r="E11" s="250"/>
      <c r="F11" s="251"/>
      <c r="G11" s="252"/>
      <c r="H11" s="253" t="s">
        <v>590</v>
      </c>
      <c r="I11" s="254"/>
      <c r="J11" s="253" t="s">
        <v>591</v>
      </c>
      <c r="K11" s="254"/>
      <c r="L11" s="253" t="s">
        <v>12</v>
      </c>
      <c r="M11" s="254"/>
      <c r="N11" s="253" t="s">
        <v>282</v>
      </c>
      <c r="O11" s="254"/>
      <c r="P11" s="240" t="s">
        <v>13</v>
      </c>
    </row>
    <row r="12" spans="1:16" s="1" customFormat="1" ht="19.5" thickBot="1" x14ac:dyDescent="0.35">
      <c r="A12" s="66"/>
      <c r="B12" s="183"/>
      <c r="C12" s="61"/>
      <c r="D12" s="108" t="s">
        <v>588</v>
      </c>
      <c r="E12" s="109" t="s">
        <v>589</v>
      </c>
      <c r="F12" s="107" t="s">
        <v>588</v>
      </c>
      <c r="G12" s="61" t="s">
        <v>589</v>
      </c>
      <c r="H12" s="51" t="s">
        <v>588</v>
      </c>
      <c r="I12" s="51" t="s">
        <v>589</v>
      </c>
      <c r="J12" s="51" t="s">
        <v>588</v>
      </c>
      <c r="K12" s="51" t="s">
        <v>589</v>
      </c>
      <c r="L12" s="51" t="s">
        <v>588</v>
      </c>
      <c r="M12" s="51" t="s">
        <v>589</v>
      </c>
      <c r="N12" s="51" t="s">
        <v>588</v>
      </c>
      <c r="O12" s="51" t="s">
        <v>589</v>
      </c>
      <c r="P12" s="255"/>
    </row>
    <row r="13" spans="1:16" s="12" customFormat="1" ht="19.5" thickBot="1" x14ac:dyDescent="0.35">
      <c r="A13" s="66">
        <v>1</v>
      </c>
      <c r="B13" s="107">
        <v>2</v>
      </c>
      <c r="C13" s="61">
        <v>3</v>
      </c>
      <c r="D13" s="108">
        <v>4</v>
      </c>
      <c r="E13" s="109">
        <v>5</v>
      </c>
      <c r="F13" s="107">
        <v>6</v>
      </c>
      <c r="G13" s="51">
        <v>7</v>
      </c>
      <c r="H13" s="51">
        <v>8</v>
      </c>
      <c r="I13" s="51">
        <v>9</v>
      </c>
      <c r="J13" s="51">
        <v>10</v>
      </c>
      <c r="K13" s="51">
        <v>11</v>
      </c>
      <c r="L13" s="51">
        <v>12</v>
      </c>
      <c r="M13" s="51">
        <v>13</v>
      </c>
      <c r="N13" s="51">
        <v>14</v>
      </c>
      <c r="O13" s="51">
        <v>15</v>
      </c>
      <c r="P13" s="51">
        <v>16</v>
      </c>
    </row>
    <row r="14" spans="1:16" s="1" customFormat="1" ht="19.5" thickBot="1" x14ac:dyDescent="0.35">
      <c r="A14" s="110"/>
      <c r="B14" s="111" t="s">
        <v>71</v>
      </c>
      <c r="C14" s="112"/>
      <c r="D14" s="116"/>
      <c r="E14" s="117"/>
      <c r="F14" s="114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s="1" customFormat="1" ht="19.5" thickBot="1" x14ac:dyDescent="0.35">
      <c r="A15" s="68"/>
      <c r="B15" s="184" t="s">
        <v>72</v>
      </c>
      <c r="C15" s="61"/>
      <c r="D15" s="108"/>
      <c r="E15" s="109"/>
      <c r="F15" s="103">
        <f>H15+J15+L15+N15+P15</f>
        <v>11453719.85205058</v>
      </c>
      <c r="G15" s="79">
        <f>I15+K15+M15+O15+P15</f>
        <v>11291572.015223999</v>
      </c>
      <c r="H15" s="79">
        <f t="shared" ref="H15:P15" si="0">H16+H138+H225+H320+H191</f>
        <v>11453719.85205058</v>
      </c>
      <c r="I15" s="79">
        <f t="shared" si="0"/>
        <v>10857112.015223999</v>
      </c>
      <c r="J15" s="79">
        <f t="shared" si="0"/>
        <v>0</v>
      </c>
      <c r="K15" s="79">
        <f t="shared" si="0"/>
        <v>0</v>
      </c>
      <c r="L15" s="103">
        <f t="shared" si="0"/>
        <v>0</v>
      </c>
      <c r="M15" s="79">
        <f t="shared" si="0"/>
        <v>0</v>
      </c>
      <c r="N15" s="79">
        <f t="shared" si="0"/>
        <v>0</v>
      </c>
      <c r="O15" s="79">
        <f t="shared" si="0"/>
        <v>434460</v>
      </c>
      <c r="P15" s="79">
        <f t="shared" si="0"/>
        <v>0</v>
      </c>
    </row>
    <row r="16" spans="1:16" s="1" customFormat="1" ht="19.5" thickBot="1" x14ac:dyDescent="0.35">
      <c r="A16" s="69"/>
      <c r="B16" s="185" t="s">
        <v>14</v>
      </c>
      <c r="C16" s="67"/>
      <c r="D16" s="135"/>
      <c r="E16" s="136"/>
      <c r="F16" s="103">
        <f>H16+J16+L16+N16</f>
        <v>7048266.5844509909</v>
      </c>
      <c r="G16" s="79">
        <f>SUM(I16:P16)</f>
        <v>6951552.8727700002</v>
      </c>
      <c r="H16" s="178">
        <f t="shared" ref="H16:P16" si="1">SUM(H17:H124)</f>
        <v>7048266.5844509909</v>
      </c>
      <c r="I16" s="178">
        <f t="shared" si="1"/>
        <v>6951552.8727700002</v>
      </c>
      <c r="J16" s="178">
        <f t="shared" si="1"/>
        <v>0</v>
      </c>
      <c r="K16" s="178">
        <f t="shared" si="1"/>
        <v>0</v>
      </c>
      <c r="L16" s="178">
        <f t="shared" si="1"/>
        <v>0</v>
      </c>
      <c r="M16" s="178">
        <f t="shared" si="1"/>
        <v>0</v>
      </c>
      <c r="N16" s="178">
        <f t="shared" si="1"/>
        <v>0</v>
      </c>
      <c r="O16" s="178">
        <f t="shared" si="1"/>
        <v>0</v>
      </c>
      <c r="P16" s="178">
        <f t="shared" si="1"/>
        <v>0</v>
      </c>
    </row>
    <row r="17" spans="1:16" s="1" customFormat="1" ht="57" thickBot="1" x14ac:dyDescent="0.35">
      <c r="A17" s="66">
        <v>1</v>
      </c>
      <c r="B17" s="185" t="s">
        <v>302</v>
      </c>
      <c r="C17" s="101" t="s">
        <v>267</v>
      </c>
      <c r="D17" s="175">
        <v>1</v>
      </c>
      <c r="E17" s="176">
        <v>1</v>
      </c>
      <c r="F17" s="104">
        <f>H17+J17+L17+N17</f>
        <v>1804.9788799999999</v>
      </c>
      <c r="G17" s="89">
        <f>I17+K17+M17+O17</f>
        <v>1804.9788799999999</v>
      </c>
      <c r="H17" s="73">
        <v>1804.9788799999999</v>
      </c>
      <c r="I17" s="78">
        <v>1804.9788799999999</v>
      </c>
      <c r="J17" s="125"/>
      <c r="K17" s="52"/>
      <c r="L17" s="125"/>
      <c r="M17" s="52"/>
      <c r="N17" s="125"/>
      <c r="O17" s="52"/>
      <c r="P17" s="80"/>
    </row>
    <row r="18" spans="1:16" s="1" customFormat="1" ht="56.25" x14ac:dyDescent="0.3">
      <c r="A18" s="70">
        <v>2</v>
      </c>
      <c r="B18" s="195" t="s">
        <v>44</v>
      </c>
      <c r="C18" s="172" t="s">
        <v>303</v>
      </c>
      <c r="D18" s="84" t="s">
        <v>304</v>
      </c>
      <c r="E18" s="92" t="s">
        <v>304</v>
      </c>
      <c r="F18" s="214">
        <f>H18+J18+L18+N18</f>
        <v>119424.57098683499</v>
      </c>
      <c r="G18" s="228">
        <f>I18+K18+M18+O18</f>
        <v>119424.57098</v>
      </c>
      <c r="H18" s="217">
        <v>119424.57098683499</v>
      </c>
      <c r="I18" s="231">
        <v>119424.57098</v>
      </c>
      <c r="J18" s="220"/>
      <c r="K18" s="223"/>
      <c r="L18" s="220"/>
      <c r="M18" s="223"/>
      <c r="N18" s="220"/>
      <c r="O18" s="223"/>
      <c r="P18" s="211"/>
    </row>
    <row r="19" spans="1:16" s="1" customFormat="1" x14ac:dyDescent="0.3">
      <c r="A19" s="71" t="s">
        <v>305</v>
      </c>
      <c r="B19" s="186" t="s">
        <v>306</v>
      </c>
      <c r="C19" s="83" t="s">
        <v>266</v>
      </c>
      <c r="D19" s="85">
        <v>2</v>
      </c>
      <c r="E19" s="94">
        <v>2</v>
      </c>
      <c r="F19" s="215"/>
      <c r="G19" s="229"/>
      <c r="H19" s="218"/>
      <c r="I19" s="233"/>
      <c r="J19" s="221"/>
      <c r="K19" s="224"/>
      <c r="L19" s="221"/>
      <c r="M19" s="224"/>
      <c r="N19" s="221"/>
      <c r="O19" s="224"/>
      <c r="P19" s="212"/>
    </row>
    <row r="20" spans="1:16" s="1" customFormat="1" x14ac:dyDescent="0.3">
      <c r="A20" s="71" t="s">
        <v>307</v>
      </c>
      <c r="B20" s="186" t="s">
        <v>308</v>
      </c>
      <c r="C20" s="83" t="s">
        <v>136</v>
      </c>
      <c r="D20" s="105">
        <v>3.3864000000000001</v>
      </c>
      <c r="E20" s="106">
        <v>3.3860000000000001</v>
      </c>
      <c r="F20" s="215"/>
      <c r="G20" s="229"/>
      <c r="H20" s="218"/>
      <c r="I20" s="233"/>
      <c r="J20" s="221"/>
      <c r="K20" s="224"/>
      <c r="L20" s="221"/>
      <c r="M20" s="224"/>
      <c r="N20" s="221"/>
      <c r="O20" s="224"/>
      <c r="P20" s="212"/>
    </row>
    <row r="21" spans="1:16" s="1" customFormat="1" ht="19.5" thickBot="1" x14ac:dyDescent="0.35">
      <c r="A21" s="72" t="s">
        <v>309</v>
      </c>
      <c r="B21" s="187" t="s">
        <v>283</v>
      </c>
      <c r="C21" s="102" t="s">
        <v>112</v>
      </c>
      <c r="D21" s="118">
        <v>2</v>
      </c>
      <c r="E21" s="119">
        <v>2</v>
      </c>
      <c r="F21" s="216"/>
      <c r="G21" s="230"/>
      <c r="H21" s="219"/>
      <c r="I21" s="232"/>
      <c r="J21" s="222"/>
      <c r="K21" s="225"/>
      <c r="L21" s="222"/>
      <c r="M21" s="225"/>
      <c r="N21" s="222"/>
      <c r="O21" s="225"/>
      <c r="P21" s="213"/>
    </row>
    <row r="22" spans="1:16" s="1" customFormat="1" ht="75.75" thickBot="1" x14ac:dyDescent="0.35">
      <c r="A22" s="66">
        <v>3</v>
      </c>
      <c r="B22" s="185" t="s">
        <v>310</v>
      </c>
      <c r="C22" s="101" t="s">
        <v>134</v>
      </c>
      <c r="D22" s="175">
        <v>1</v>
      </c>
      <c r="E22" s="176">
        <v>1</v>
      </c>
      <c r="F22" s="104">
        <f>H22+J22+L22+N22</f>
        <v>1500</v>
      </c>
      <c r="G22" s="89">
        <f>I22+K22+M22+O22</f>
        <v>1500</v>
      </c>
      <c r="H22" s="73">
        <v>1500</v>
      </c>
      <c r="I22" s="78">
        <v>1500</v>
      </c>
      <c r="J22" s="125"/>
      <c r="K22" s="52"/>
      <c r="L22" s="125"/>
      <c r="M22" s="52"/>
      <c r="N22" s="125"/>
      <c r="O22" s="52"/>
      <c r="P22" s="80"/>
    </row>
    <row r="23" spans="1:16" s="1" customFormat="1" ht="75" x14ac:dyDescent="0.3">
      <c r="A23" s="70">
        <v>4</v>
      </c>
      <c r="B23" s="195" t="s">
        <v>46</v>
      </c>
      <c r="C23" s="172" t="s">
        <v>311</v>
      </c>
      <c r="D23" s="84" t="s">
        <v>628</v>
      </c>
      <c r="E23" s="92" t="s">
        <v>629</v>
      </c>
      <c r="F23" s="214">
        <f>H23+J23+L23+N23</f>
        <v>550384.052183797</v>
      </c>
      <c r="G23" s="264">
        <f>I23+K23+M23+O23</f>
        <v>550384.05218999996</v>
      </c>
      <c r="H23" s="266">
        <v>550384.052183797</v>
      </c>
      <c r="I23" s="269">
        <v>550384.05218999996</v>
      </c>
      <c r="J23" s="271"/>
      <c r="K23" s="256"/>
      <c r="L23" s="271"/>
      <c r="M23" s="256"/>
      <c r="N23" s="271"/>
      <c r="O23" s="256"/>
      <c r="P23" s="260"/>
    </row>
    <row r="24" spans="1:16" s="1" customFormat="1" x14ac:dyDescent="0.3">
      <c r="A24" s="71" t="s">
        <v>269</v>
      </c>
      <c r="B24" s="186" t="s">
        <v>312</v>
      </c>
      <c r="C24" s="83" t="s">
        <v>262</v>
      </c>
      <c r="D24" s="85">
        <v>5</v>
      </c>
      <c r="E24" s="94">
        <v>5</v>
      </c>
      <c r="F24" s="215"/>
      <c r="G24" s="265"/>
      <c r="H24" s="267"/>
      <c r="I24" s="270"/>
      <c r="J24" s="272"/>
      <c r="K24" s="257"/>
      <c r="L24" s="272"/>
      <c r="M24" s="257"/>
      <c r="N24" s="272"/>
      <c r="O24" s="257"/>
      <c r="P24" s="261"/>
    </row>
    <row r="25" spans="1:16" s="1" customFormat="1" x14ac:dyDescent="0.3">
      <c r="A25" s="71" t="s">
        <v>270</v>
      </c>
      <c r="B25" s="186" t="s">
        <v>313</v>
      </c>
      <c r="C25" s="83" t="s">
        <v>262</v>
      </c>
      <c r="D25" s="85">
        <v>2</v>
      </c>
      <c r="E25" s="94">
        <v>2</v>
      </c>
      <c r="F25" s="215"/>
      <c r="G25" s="265"/>
      <c r="H25" s="267"/>
      <c r="I25" s="270"/>
      <c r="J25" s="272"/>
      <c r="K25" s="257"/>
      <c r="L25" s="272"/>
      <c r="M25" s="257"/>
      <c r="N25" s="272"/>
      <c r="O25" s="257"/>
      <c r="P25" s="261"/>
    </row>
    <row r="26" spans="1:16" s="1" customFormat="1" x14ac:dyDescent="0.3">
      <c r="A26" s="71" t="s">
        <v>271</v>
      </c>
      <c r="B26" s="186" t="s">
        <v>314</v>
      </c>
      <c r="C26" s="83" t="s">
        <v>112</v>
      </c>
      <c r="D26" s="85">
        <v>14</v>
      </c>
      <c r="E26" s="94">
        <v>14</v>
      </c>
      <c r="F26" s="215"/>
      <c r="G26" s="265"/>
      <c r="H26" s="267"/>
      <c r="I26" s="270"/>
      <c r="J26" s="272"/>
      <c r="K26" s="257"/>
      <c r="L26" s="272"/>
      <c r="M26" s="257"/>
      <c r="N26" s="272"/>
      <c r="O26" s="257"/>
      <c r="P26" s="261"/>
    </row>
    <row r="27" spans="1:16" s="1" customFormat="1" x14ac:dyDescent="0.3">
      <c r="A27" s="71" t="s">
        <v>272</v>
      </c>
      <c r="B27" s="186" t="s">
        <v>315</v>
      </c>
      <c r="C27" s="83" t="s">
        <v>112</v>
      </c>
      <c r="D27" s="85">
        <v>4</v>
      </c>
      <c r="E27" s="94">
        <v>5</v>
      </c>
      <c r="F27" s="215"/>
      <c r="G27" s="265"/>
      <c r="H27" s="267"/>
      <c r="I27" s="270"/>
      <c r="J27" s="272"/>
      <c r="K27" s="257"/>
      <c r="L27" s="272"/>
      <c r="M27" s="257"/>
      <c r="N27" s="272"/>
      <c r="O27" s="257"/>
      <c r="P27" s="261"/>
    </row>
    <row r="28" spans="1:16" s="1" customFormat="1" x14ac:dyDescent="0.3">
      <c r="A28" s="71" t="s">
        <v>273</v>
      </c>
      <c r="B28" s="186" t="s">
        <v>284</v>
      </c>
      <c r="C28" s="83" t="s">
        <v>136</v>
      </c>
      <c r="D28" s="85">
        <v>4.681</v>
      </c>
      <c r="E28" s="94"/>
      <c r="F28" s="215"/>
      <c r="G28" s="265"/>
      <c r="H28" s="267"/>
      <c r="I28" s="270"/>
      <c r="J28" s="272"/>
      <c r="K28" s="257"/>
      <c r="L28" s="272"/>
      <c r="M28" s="257"/>
      <c r="N28" s="272"/>
      <c r="O28" s="257"/>
      <c r="P28" s="261"/>
    </row>
    <row r="29" spans="1:16" s="1" customFormat="1" x14ac:dyDescent="0.3">
      <c r="A29" s="71" t="s">
        <v>274</v>
      </c>
      <c r="B29" s="186" t="s">
        <v>285</v>
      </c>
      <c r="C29" s="83" t="s">
        <v>112</v>
      </c>
      <c r="D29" s="85">
        <v>243</v>
      </c>
      <c r="E29" s="94"/>
      <c r="F29" s="215"/>
      <c r="G29" s="265"/>
      <c r="H29" s="267"/>
      <c r="I29" s="270"/>
      <c r="J29" s="272"/>
      <c r="K29" s="257"/>
      <c r="L29" s="272"/>
      <c r="M29" s="257"/>
      <c r="N29" s="272"/>
      <c r="O29" s="257"/>
      <c r="P29" s="261"/>
    </row>
    <row r="30" spans="1:16" s="1" customFormat="1" x14ac:dyDescent="0.3">
      <c r="A30" s="71" t="s">
        <v>275</v>
      </c>
      <c r="B30" s="186" t="s">
        <v>316</v>
      </c>
      <c r="C30" s="83" t="s">
        <v>136</v>
      </c>
      <c r="D30" s="85">
        <v>31.814</v>
      </c>
      <c r="E30" s="94">
        <v>7.1550000000000002</v>
      </c>
      <c r="F30" s="215"/>
      <c r="G30" s="265"/>
      <c r="H30" s="267"/>
      <c r="I30" s="270"/>
      <c r="J30" s="272"/>
      <c r="K30" s="257"/>
      <c r="L30" s="272"/>
      <c r="M30" s="257"/>
      <c r="N30" s="272"/>
      <c r="O30" s="257"/>
      <c r="P30" s="261"/>
    </row>
    <row r="31" spans="1:16" s="1" customFormat="1" x14ac:dyDescent="0.3">
      <c r="A31" s="71" t="s">
        <v>276</v>
      </c>
      <c r="B31" s="186" t="s">
        <v>279</v>
      </c>
      <c r="C31" s="83" t="s">
        <v>112</v>
      </c>
      <c r="D31" s="85">
        <v>191</v>
      </c>
      <c r="E31" s="94">
        <v>232</v>
      </c>
      <c r="F31" s="215"/>
      <c r="G31" s="265"/>
      <c r="H31" s="267"/>
      <c r="I31" s="270"/>
      <c r="J31" s="272"/>
      <c r="K31" s="257"/>
      <c r="L31" s="272"/>
      <c r="M31" s="257"/>
      <c r="N31" s="272"/>
      <c r="O31" s="257"/>
      <c r="P31" s="261"/>
    </row>
    <row r="32" spans="1:16" s="1" customFormat="1" ht="19.5" thickBot="1" x14ac:dyDescent="0.35">
      <c r="A32" s="133" t="s">
        <v>602</v>
      </c>
      <c r="B32" s="188" t="s">
        <v>603</v>
      </c>
      <c r="C32" s="142" t="s">
        <v>136</v>
      </c>
      <c r="D32" s="118"/>
      <c r="E32" s="119">
        <v>0.44500000000000001</v>
      </c>
      <c r="F32" s="263"/>
      <c r="G32" s="259"/>
      <c r="H32" s="268"/>
      <c r="I32" s="259"/>
      <c r="J32" s="268"/>
      <c r="K32" s="259"/>
      <c r="L32" s="268"/>
      <c r="M32" s="259"/>
      <c r="N32" s="268"/>
      <c r="O32" s="259"/>
      <c r="P32" s="262"/>
    </row>
    <row r="33" spans="1:17" s="1" customFormat="1" ht="75" x14ac:dyDescent="0.3">
      <c r="A33" s="70">
        <v>5</v>
      </c>
      <c r="B33" s="195" t="s">
        <v>47</v>
      </c>
      <c r="C33" s="172" t="s">
        <v>311</v>
      </c>
      <c r="D33" s="84" t="s">
        <v>317</v>
      </c>
      <c r="E33" s="92" t="s">
        <v>627</v>
      </c>
      <c r="F33" s="214">
        <f>H33+J33+L33+N33</f>
        <v>859922.498893757</v>
      </c>
      <c r="G33" s="264">
        <f>I33+K33+M33+O33</f>
        <v>859922.49889999989</v>
      </c>
      <c r="H33" s="266">
        <v>859922.498893757</v>
      </c>
      <c r="I33" s="269">
        <v>859922.49889999989</v>
      </c>
      <c r="J33" s="271"/>
      <c r="K33" s="256"/>
      <c r="L33" s="271"/>
      <c r="M33" s="256"/>
      <c r="N33" s="271"/>
      <c r="O33" s="256"/>
      <c r="P33" s="260"/>
    </row>
    <row r="34" spans="1:17" s="1" customFormat="1" x14ac:dyDescent="0.3">
      <c r="A34" s="71" t="s">
        <v>318</v>
      </c>
      <c r="B34" s="186" t="s">
        <v>319</v>
      </c>
      <c r="C34" s="83" t="s">
        <v>262</v>
      </c>
      <c r="D34" s="85">
        <v>7</v>
      </c>
      <c r="E34" s="94">
        <v>7</v>
      </c>
      <c r="F34" s="215"/>
      <c r="G34" s="265"/>
      <c r="H34" s="267"/>
      <c r="I34" s="270"/>
      <c r="J34" s="272"/>
      <c r="K34" s="257"/>
      <c r="L34" s="272"/>
      <c r="M34" s="257"/>
      <c r="N34" s="272"/>
      <c r="O34" s="257"/>
      <c r="P34" s="261"/>
    </row>
    <row r="35" spans="1:17" s="1" customFormat="1" x14ac:dyDescent="0.3">
      <c r="A35" s="71" t="s">
        <v>320</v>
      </c>
      <c r="B35" s="186" t="s">
        <v>314</v>
      </c>
      <c r="C35" s="83" t="s">
        <v>112</v>
      </c>
      <c r="D35" s="85">
        <v>38</v>
      </c>
      <c r="E35" s="94">
        <v>38</v>
      </c>
      <c r="F35" s="215"/>
      <c r="G35" s="265"/>
      <c r="H35" s="267"/>
      <c r="I35" s="270"/>
      <c r="J35" s="272"/>
      <c r="K35" s="257"/>
      <c r="L35" s="272"/>
      <c r="M35" s="257"/>
      <c r="N35" s="272"/>
      <c r="O35" s="257"/>
      <c r="P35" s="261"/>
    </row>
    <row r="36" spans="1:17" s="1" customFormat="1" x14ac:dyDescent="0.3">
      <c r="A36" s="71" t="s">
        <v>321</v>
      </c>
      <c r="B36" s="186" t="s">
        <v>315</v>
      </c>
      <c r="C36" s="83" t="s">
        <v>112</v>
      </c>
      <c r="D36" s="85">
        <v>2</v>
      </c>
      <c r="E36" s="94">
        <v>2</v>
      </c>
      <c r="F36" s="215"/>
      <c r="G36" s="265"/>
      <c r="H36" s="267"/>
      <c r="I36" s="270"/>
      <c r="J36" s="272"/>
      <c r="K36" s="257"/>
      <c r="L36" s="272"/>
      <c r="M36" s="257"/>
      <c r="N36" s="272"/>
      <c r="O36" s="257"/>
      <c r="P36" s="261"/>
    </row>
    <row r="37" spans="1:17" s="1" customFormat="1" x14ac:dyDescent="0.3">
      <c r="A37" s="71" t="s">
        <v>322</v>
      </c>
      <c r="B37" s="186" t="s">
        <v>312</v>
      </c>
      <c r="C37" s="83" t="s">
        <v>112</v>
      </c>
      <c r="D37" s="85">
        <v>13</v>
      </c>
      <c r="E37" s="94">
        <v>13</v>
      </c>
      <c r="F37" s="215"/>
      <c r="G37" s="265"/>
      <c r="H37" s="267"/>
      <c r="I37" s="270"/>
      <c r="J37" s="272"/>
      <c r="K37" s="257"/>
      <c r="L37" s="272"/>
      <c r="M37" s="257"/>
      <c r="N37" s="272"/>
      <c r="O37" s="257"/>
      <c r="P37" s="261"/>
    </row>
    <row r="38" spans="1:17" s="1" customFormat="1" x14ac:dyDescent="0.3">
      <c r="A38" s="71" t="s">
        <v>323</v>
      </c>
      <c r="B38" s="186" t="s">
        <v>324</v>
      </c>
      <c r="C38" s="83" t="s">
        <v>136</v>
      </c>
      <c r="D38" s="85">
        <v>12.116</v>
      </c>
      <c r="E38" s="94">
        <v>12.116</v>
      </c>
      <c r="F38" s="215"/>
      <c r="G38" s="265"/>
      <c r="H38" s="267"/>
      <c r="I38" s="270"/>
      <c r="J38" s="272"/>
      <c r="K38" s="257"/>
      <c r="L38" s="272"/>
      <c r="M38" s="257"/>
      <c r="N38" s="272"/>
      <c r="O38" s="257"/>
      <c r="P38" s="261"/>
    </row>
    <row r="39" spans="1:17" s="1" customFormat="1" x14ac:dyDescent="0.3">
      <c r="A39" s="71" t="s">
        <v>325</v>
      </c>
      <c r="B39" s="186" t="s">
        <v>279</v>
      </c>
      <c r="C39" s="83" t="s">
        <v>112</v>
      </c>
      <c r="D39" s="85">
        <v>93</v>
      </c>
      <c r="E39" s="94">
        <v>45</v>
      </c>
      <c r="F39" s="215"/>
      <c r="G39" s="265"/>
      <c r="H39" s="267"/>
      <c r="I39" s="270"/>
      <c r="J39" s="272"/>
      <c r="K39" s="257"/>
      <c r="L39" s="272"/>
      <c r="M39" s="257"/>
      <c r="N39" s="272"/>
      <c r="O39" s="257"/>
      <c r="P39" s="261"/>
    </row>
    <row r="40" spans="1:17" s="1" customFormat="1" x14ac:dyDescent="0.3">
      <c r="A40" s="71" t="s">
        <v>326</v>
      </c>
      <c r="B40" s="186" t="s">
        <v>327</v>
      </c>
      <c r="C40" s="83" t="s">
        <v>136</v>
      </c>
      <c r="D40" s="85">
        <v>2.1640000000000001</v>
      </c>
      <c r="E40" s="94">
        <v>2.1640000000000001</v>
      </c>
      <c r="F40" s="215"/>
      <c r="G40" s="265"/>
      <c r="H40" s="267"/>
      <c r="I40" s="270"/>
      <c r="J40" s="272"/>
      <c r="K40" s="257"/>
      <c r="L40" s="272"/>
      <c r="M40" s="257"/>
      <c r="N40" s="272"/>
      <c r="O40" s="257"/>
      <c r="P40" s="261"/>
    </row>
    <row r="41" spans="1:17" s="1" customFormat="1" x14ac:dyDescent="0.3">
      <c r="A41" s="71" t="s">
        <v>328</v>
      </c>
      <c r="B41" s="186" t="s">
        <v>285</v>
      </c>
      <c r="C41" s="83" t="s">
        <v>112</v>
      </c>
      <c r="D41" s="85">
        <v>148</v>
      </c>
      <c r="E41" s="94">
        <v>44</v>
      </c>
      <c r="F41" s="215"/>
      <c r="G41" s="265"/>
      <c r="H41" s="267"/>
      <c r="I41" s="270"/>
      <c r="J41" s="272"/>
      <c r="K41" s="257"/>
      <c r="L41" s="272"/>
      <c r="M41" s="257"/>
      <c r="N41" s="272"/>
      <c r="O41" s="257"/>
      <c r="P41" s="261"/>
    </row>
    <row r="42" spans="1:17" s="1" customFormat="1" ht="19.5" thickBot="1" x14ac:dyDescent="0.35">
      <c r="A42" s="133" t="s">
        <v>604</v>
      </c>
      <c r="B42" s="188" t="s">
        <v>605</v>
      </c>
      <c r="C42" s="142" t="s">
        <v>112</v>
      </c>
      <c r="D42" s="118"/>
      <c r="E42" s="119">
        <v>84</v>
      </c>
      <c r="F42" s="263"/>
      <c r="G42" s="259"/>
      <c r="H42" s="268"/>
      <c r="I42" s="259"/>
      <c r="J42" s="268"/>
      <c r="K42" s="259"/>
      <c r="L42" s="268"/>
      <c r="M42" s="259"/>
      <c r="N42" s="268"/>
      <c r="O42" s="259"/>
      <c r="P42" s="262"/>
    </row>
    <row r="43" spans="1:17" s="1" customFormat="1" ht="75" x14ac:dyDescent="0.3">
      <c r="A43" s="70">
        <v>6</v>
      </c>
      <c r="B43" s="195" t="s">
        <v>16</v>
      </c>
      <c r="C43" s="172" t="s">
        <v>262</v>
      </c>
      <c r="D43" s="84">
        <v>7</v>
      </c>
      <c r="E43" s="92">
        <v>7</v>
      </c>
      <c r="F43" s="214">
        <f>H43+J43+L43+N43</f>
        <v>178511.66365981699</v>
      </c>
      <c r="G43" s="228">
        <f>I43+K43+M43+O43</f>
        <v>178511.66365999999</v>
      </c>
      <c r="H43" s="217">
        <v>178511.66365981699</v>
      </c>
      <c r="I43" s="231">
        <v>178511.66365999999</v>
      </c>
      <c r="J43" s="220"/>
      <c r="K43" s="223"/>
      <c r="L43" s="220"/>
      <c r="M43" s="223"/>
      <c r="N43" s="220"/>
      <c r="O43" s="223"/>
      <c r="P43" s="211"/>
    </row>
    <row r="44" spans="1:17" s="1" customFormat="1" ht="19.5" thickBot="1" x14ac:dyDescent="0.35">
      <c r="A44" s="72" t="s">
        <v>329</v>
      </c>
      <c r="B44" s="187" t="s">
        <v>330</v>
      </c>
      <c r="C44" s="102" t="s">
        <v>262</v>
      </c>
      <c r="D44" s="118">
        <v>7</v>
      </c>
      <c r="E44" s="119">
        <v>7</v>
      </c>
      <c r="F44" s="216"/>
      <c r="G44" s="230"/>
      <c r="H44" s="219"/>
      <c r="I44" s="232"/>
      <c r="J44" s="222"/>
      <c r="K44" s="225"/>
      <c r="L44" s="222"/>
      <c r="M44" s="225"/>
      <c r="N44" s="222"/>
      <c r="O44" s="225"/>
      <c r="P44" s="213"/>
    </row>
    <row r="45" spans="1:17" s="1" customFormat="1" ht="75.75" thickBot="1" x14ac:dyDescent="0.35">
      <c r="A45" s="66">
        <v>7</v>
      </c>
      <c r="B45" s="185" t="s">
        <v>331</v>
      </c>
      <c r="C45" s="101" t="s">
        <v>134</v>
      </c>
      <c r="D45" s="175">
        <v>1</v>
      </c>
      <c r="E45" s="176">
        <v>1</v>
      </c>
      <c r="F45" s="104">
        <f t="shared" ref="F45:G48" si="2">H45+J45+L45+N45</f>
        <v>1500</v>
      </c>
      <c r="G45" s="89">
        <f t="shared" si="2"/>
        <v>1500</v>
      </c>
      <c r="H45" s="73">
        <v>1500</v>
      </c>
      <c r="I45" s="78">
        <v>1500</v>
      </c>
      <c r="J45" s="125"/>
      <c r="K45" s="52"/>
      <c r="L45" s="125"/>
      <c r="M45" s="52"/>
      <c r="N45" s="125"/>
      <c r="O45" s="52"/>
      <c r="P45" s="80"/>
    </row>
    <row r="46" spans="1:17" s="1" customFormat="1" ht="94.5" thickBot="1" x14ac:dyDescent="0.35">
      <c r="A46" s="66">
        <v>8</v>
      </c>
      <c r="B46" s="185" t="s">
        <v>27</v>
      </c>
      <c r="C46" s="101" t="s">
        <v>134</v>
      </c>
      <c r="D46" s="175">
        <v>1</v>
      </c>
      <c r="E46" s="176">
        <v>1</v>
      </c>
      <c r="F46" s="104">
        <f t="shared" si="2"/>
        <v>18771.7258245214</v>
      </c>
      <c r="G46" s="89">
        <f t="shared" si="2"/>
        <v>18771.725829999999</v>
      </c>
      <c r="H46" s="73">
        <v>18771.7258245214</v>
      </c>
      <c r="I46" s="78">
        <v>18771.725829999999</v>
      </c>
      <c r="J46" s="125"/>
      <c r="K46" s="52"/>
      <c r="L46" s="125"/>
      <c r="M46" s="52"/>
      <c r="N46" s="125"/>
      <c r="O46" s="52"/>
      <c r="P46" s="80"/>
      <c r="Q46" s="134"/>
    </row>
    <row r="47" spans="1:17" s="1" customFormat="1" ht="113.25" thickBot="1" x14ac:dyDescent="0.35">
      <c r="A47" s="66">
        <v>9</v>
      </c>
      <c r="B47" s="185" t="s">
        <v>332</v>
      </c>
      <c r="C47" s="101" t="s">
        <v>333</v>
      </c>
      <c r="D47" s="175">
        <v>1</v>
      </c>
      <c r="E47" s="176">
        <v>1</v>
      </c>
      <c r="F47" s="104">
        <f t="shared" si="2"/>
        <v>2417.2330000000002</v>
      </c>
      <c r="G47" s="89">
        <f t="shared" si="2"/>
        <v>1979.0524499999999</v>
      </c>
      <c r="H47" s="73">
        <v>2417.2330000000002</v>
      </c>
      <c r="I47" s="78">
        <v>1979.0524499999999</v>
      </c>
      <c r="J47" s="125"/>
      <c r="K47" s="52"/>
      <c r="L47" s="125"/>
      <c r="M47" s="52"/>
      <c r="N47" s="125"/>
      <c r="O47" s="52"/>
      <c r="P47" s="80"/>
    </row>
    <row r="48" spans="1:17" s="1" customFormat="1" ht="56.25" x14ac:dyDescent="0.3">
      <c r="A48" s="70">
        <v>10</v>
      </c>
      <c r="B48" s="195" t="s">
        <v>50</v>
      </c>
      <c r="C48" s="172" t="s">
        <v>334</v>
      </c>
      <c r="D48" s="84" t="s">
        <v>335</v>
      </c>
      <c r="E48" s="92" t="s">
        <v>335</v>
      </c>
      <c r="F48" s="214">
        <f t="shared" si="2"/>
        <v>461961.78563073702</v>
      </c>
      <c r="G48" s="228">
        <f t="shared" si="2"/>
        <v>459631.84135999996</v>
      </c>
      <c r="H48" s="217">
        <v>461961.78563073702</v>
      </c>
      <c r="I48" s="231">
        <v>459631.84135999996</v>
      </c>
      <c r="J48" s="220"/>
      <c r="K48" s="223"/>
      <c r="L48" s="220"/>
      <c r="M48" s="223"/>
      <c r="N48" s="220"/>
      <c r="O48" s="223"/>
      <c r="P48" s="211"/>
    </row>
    <row r="49" spans="1:16" s="1" customFormat="1" x14ac:dyDescent="0.3">
      <c r="A49" s="71" t="s">
        <v>336</v>
      </c>
      <c r="B49" s="186" t="s">
        <v>283</v>
      </c>
      <c r="C49" s="83" t="s">
        <v>112</v>
      </c>
      <c r="D49" s="85">
        <v>58</v>
      </c>
      <c r="E49" s="94">
        <v>58</v>
      </c>
      <c r="F49" s="215"/>
      <c r="G49" s="229"/>
      <c r="H49" s="218"/>
      <c r="I49" s="233"/>
      <c r="J49" s="221"/>
      <c r="K49" s="224"/>
      <c r="L49" s="221"/>
      <c r="M49" s="224"/>
      <c r="N49" s="221"/>
      <c r="O49" s="224"/>
      <c r="P49" s="212"/>
    </row>
    <row r="50" spans="1:16" s="1" customFormat="1" x14ac:dyDescent="0.3">
      <c r="A50" s="71" t="s">
        <v>337</v>
      </c>
      <c r="B50" s="186" t="s">
        <v>308</v>
      </c>
      <c r="C50" s="83" t="s">
        <v>136</v>
      </c>
      <c r="D50" s="85">
        <v>23.16</v>
      </c>
      <c r="E50" s="94">
        <v>23.164000000000001</v>
      </c>
      <c r="F50" s="215"/>
      <c r="G50" s="229"/>
      <c r="H50" s="218"/>
      <c r="I50" s="233"/>
      <c r="J50" s="221"/>
      <c r="K50" s="224"/>
      <c r="L50" s="221"/>
      <c r="M50" s="224"/>
      <c r="N50" s="221"/>
      <c r="O50" s="224"/>
      <c r="P50" s="212"/>
    </row>
    <row r="51" spans="1:16" s="1" customFormat="1" x14ac:dyDescent="0.3">
      <c r="A51" s="71" t="s">
        <v>338</v>
      </c>
      <c r="B51" s="186" t="s">
        <v>339</v>
      </c>
      <c r="C51" s="83" t="s">
        <v>262</v>
      </c>
      <c r="D51" s="85">
        <v>1</v>
      </c>
      <c r="E51" s="94">
        <v>1</v>
      </c>
      <c r="F51" s="215"/>
      <c r="G51" s="229"/>
      <c r="H51" s="218"/>
      <c r="I51" s="233"/>
      <c r="J51" s="221"/>
      <c r="K51" s="224"/>
      <c r="L51" s="221"/>
      <c r="M51" s="224"/>
      <c r="N51" s="221"/>
      <c r="O51" s="224"/>
      <c r="P51" s="212"/>
    </row>
    <row r="52" spans="1:16" s="1" customFormat="1" ht="37.5" x14ac:dyDescent="0.3">
      <c r="A52" s="71" t="s">
        <v>340</v>
      </c>
      <c r="B52" s="186" t="s">
        <v>341</v>
      </c>
      <c r="C52" s="83" t="s">
        <v>262</v>
      </c>
      <c r="D52" s="85">
        <v>1</v>
      </c>
      <c r="E52" s="94">
        <v>1</v>
      </c>
      <c r="F52" s="215"/>
      <c r="G52" s="229"/>
      <c r="H52" s="218"/>
      <c r="I52" s="233"/>
      <c r="J52" s="221"/>
      <c r="K52" s="224"/>
      <c r="L52" s="221"/>
      <c r="M52" s="224"/>
      <c r="N52" s="221"/>
      <c r="O52" s="224"/>
      <c r="P52" s="212"/>
    </row>
    <row r="53" spans="1:16" s="1" customFormat="1" ht="37.5" x14ac:dyDescent="0.3">
      <c r="A53" s="71" t="s">
        <v>342</v>
      </c>
      <c r="B53" s="186" t="s">
        <v>343</v>
      </c>
      <c r="C53" s="83" t="s">
        <v>262</v>
      </c>
      <c r="D53" s="85">
        <v>1</v>
      </c>
      <c r="E53" s="94">
        <v>1</v>
      </c>
      <c r="F53" s="215"/>
      <c r="G53" s="229"/>
      <c r="H53" s="218"/>
      <c r="I53" s="233"/>
      <c r="J53" s="221"/>
      <c r="K53" s="224"/>
      <c r="L53" s="221"/>
      <c r="M53" s="224"/>
      <c r="N53" s="221"/>
      <c r="O53" s="224"/>
      <c r="P53" s="212"/>
    </row>
    <row r="54" spans="1:16" s="1" customFormat="1" x14ac:dyDescent="0.3">
      <c r="A54" s="71" t="s">
        <v>344</v>
      </c>
      <c r="B54" s="186" t="s">
        <v>345</v>
      </c>
      <c r="C54" s="83" t="s">
        <v>262</v>
      </c>
      <c r="D54" s="85">
        <v>1</v>
      </c>
      <c r="E54" s="94">
        <v>1</v>
      </c>
      <c r="F54" s="215"/>
      <c r="G54" s="229"/>
      <c r="H54" s="218"/>
      <c r="I54" s="233"/>
      <c r="J54" s="221"/>
      <c r="K54" s="224"/>
      <c r="L54" s="221"/>
      <c r="M54" s="224"/>
      <c r="N54" s="221"/>
      <c r="O54" s="224"/>
      <c r="P54" s="212"/>
    </row>
    <row r="55" spans="1:16" s="1" customFormat="1" ht="19.5" thickBot="1" x14ac:dyDescent="0.35">
      <c r="A55" s="72" t="s">
        <v>346</v>
      </c>
      <c r="B55" s="187" t="s">
        <v>347</v>
      </c>
      <c r="C55" s="102" t="s">
        <v>262</v>
      </c>
      <c r="D55" s="118">
        <v>1</v>
      </c>
      <c r="E55" s="119">
        <v>1</v>
      </c>
      <c r="F55" s="216"/>
      <c r="G55" s="230"/>
      <c r="H55" s="219"/>
      <c r="I55" s="232"/>
      <c r="J55" s="222"/>
      <c r="K55" s="225"/>
      <c r="L55" s="222"/>
      <c r="M55" s="225"/>
      <c r="N55" s="222"/>
      <c r="O55" s="225"/>
      <c r="P55" s="213"/>
    </row>
    <row r="56" spans="1:16" s="1" customFormat="1" ht="56.25" x14ac:dyDescent="0.3">
      <c r="A56" s="70">
        <v>11</v>
      </c>
      <c r="B56" s="195" t="s">
        <v>51</v>
      </c>
      <c r="C56" s="172" t="s">
        <v>334</v>
      </c>
      <c r="D56" s="84" t="s">
        <v>348</v>
      </c>
      <c r="E56" s="92" t="s">
        <v>348</v>
      </c>
      <c r="F56" s="214">
        <f>H56+J56+L56+N56</f>
        <v>16523.065213218899</v>
      </c>
      <c r="G56" s="228">
        <f>I56+K56+M56+O56</f>
        <v>16523.06522</v>
      </c>
      <c r="H56" s="217">
        <v>16523.065213218899</v>
      </c>
      <c r="I56" s="231">
        <v>16523.06522</v>
      </c>
      <c r="J56" s="220"/>
      <c r="K56" s="223"/>
      <c r="L56" s="220"/>
      <c r="M56" s="223"/>
      <c r="N56" s="220"/>
      <c r="O56" s="223"/>
      <c r="P56" s="211"/>
    </row>
    <row r="57" spans="1:16" s="1" customFormat="1" ht="37.5" x14ac:dyDescent="0.3">
      <c r="A57" s="71" t="s">
        <v>349</v>
      </c>
      <c r="B57" s="186" t="s">
        <v>350</v>
      </c>
      <c r="C57" s="83" t="s">
        <v>112</v>
      </c>
      <c r="D57" s="85">
        <v>20</v>
      </c>
      <c r="E57" s="94">
        <v>20</v>
      </c>
      <c r="F57" s="215"/>
      <c r="G57" s="229"/>
      <c r="H57" s="218"/>
      <c r="I57" s="233"/>
      <c r="J57" s="221"/>
      <c r="K57" s="224"/>
      <c r="L57" s="221"/>
      <c r="M57" s="224"/>
      <c r="N57" s="221"/>
      <c r="O57" s="224"/>
      <c r="P57" s="212"/>
    </row>
    <row r="58" spans="1:16" s="1" customFormat="1" x14ac:dyDescent="0.3">
      <c r="A58" s="71" t="s">
        <v>351</v>
      </c>
      <c r="B58" s="186" t="s">
        <v>352</v>
      </c>
      <c r="C58" s="83" t="s">
        <v>136</v>
      </c>
      <c r="D58" s="85">
        <v>0.23</v>
      </c>
      <c r="E58" s="94">
        <v>0.22950000000000001</v>
      </c>
      <c r="F58" s="215"/>
      <c r="G58" s="229"/>
      <c r="H58" s="218"/>
      <c r="I58" s="233"/>
      <c r="J58" s="221"/>
      <c r="K58" s="224"/>
      <c r="L58" s="221"/>
      <c r="M58" s="224"/>
      <c r="N58" s="221"/>
      <c r="O58" s="224"/>
      <c r="P58" s="212"/>
    </row>
    <row r="59" spans="1:16" s="1" customFormat="1" x14ac:dyDescent="0.3">
      <c r="A59" s="71" t="s">
        <v>353</v>
      </c>
      <c r="B59" s="186" t="s">
        <v>283</v>
      </c>
      <c r="C59" s="83" t="s">
        <v>112</v>
      </c>
      <c r="D59" s="85">
        <v>2</v>
      </c>
      <c r="E59" s="94">
        <v>2</v>
      </c>
      <c r="F59" s="215"/>
      <c r="G59" s="229"/>
      <c r="H59" s="218"/>
      <c r="I59" s="233"/>
      <c r="J59" s="221"/>
      <c r="K59" s="224"/>
      <c r="L59" s="221"/>
      <c r="M59" s="224"/>
      <c r="N59" s="221"/>
      <c r="O59" s="224"/>
      <c r="P59" s="212"/>
    </row>
    <row r="60" spans="1:16" s="1" customFormat="1" ht="19.5" thickBot="1" x14ac:dyDescent="0.35">
      <c r="A60" s="72" t="s">
        <v>354</v>
      </c>
      <c r="B60" s="187" t="s">
        <v>355</v>
      </c>
      <c r="C60" s="102" t="s">
        <v>262</v>
      </c>
      <c r="D60" s="118">
        <v>1</v>
      </c>
      <c r="E60" s="119">
        <v>1</v>
      </c>
      <c r="F60" s="216"/>
      <c r="G60" s="230"/>
      <c r="H60" s="219"/>
      <c r="I60" s="232"/>
      <c r="J60" s="222"/>
      <c r="K60" s="225"/>
      <c r="L60" s="222"/>
      <c r="M60" s="225"/>
      <c r="N60" s="222"/>
      <c r="O60" s="225"/>
      <c r="P60" s="213"/>
    </row>
    <row r="61" spans="1:16" s="1" customFormat="1" ht="37.5" x14ac:dyDescent="0.3">
      <c r="A61" s="70">
        <v>12</v>
      </c>
      <c r="B61" s="195" t="s">
        <v>52</v>
      </c>
      <c r="C61" s="172" t="s">
        <v>191</v>
      </c>
      <c r="D61" s="84" t="s">
        <v>356</v>
      </c>
      <c r="E61" s="92" t="s">
        <v>356</v>
      </c>
      <c r="F61" s="214">
        <f>H61+J61+L61+N61</f>
        <v>92520.592800229293</v>
      </c>
      <c r="G61" s="228">
        <f>I61+K61+M61+O61</f>
        <v>92520.592789999995</v>
      </c>
      <c r="H61" s="217">
        <v>92520.592800229293</v>
      </c>
      <c r="I61" s="231">
        <v>92520.592789999995</v>
      </c>
      <c r="J61" s="220"/>
      <c r="K61" s="223"/>
      <c r="L61" s="220"/>
      <c r="M61" s="223"/>
      <c r="N61" s="220"/>
      <c r="O61" s="223"/>
      <c r="P61" s="211"/>
    </row>
    <row r="62" spans="1:16" s="1" customFormat="1" ht="37.5" x14ac:dyDescent="0.3">
      <c r="A62" s="71" t="s">
        <v>357</v>
      </c>
      <c r="B62" s="186" t="s">
        <v>350</v>
      </c>
      <c r="C62" s="83" t="s">
        <v>112</v>
      </c>
      <c r="D62" s="85">
        <v>220</v>
      </c>
      <c r="E62" s="94">
        <v>220</v>
      </c>
      <c r="F62" s="215"/>
      <c r="G62" s="229"/>
      <c r="H62" s="218"/>
      <c r="I62" s="233"/>
      <c r="J62" s="221"/>
      <c r="K62" s="224"/>
      <c r="L62" s="221"/>
      <c r="M62" s="224"/>
      <c r="N62" s="221"/>
      <c r="O62" s="224"/>
      <c r="P62" s="212"/>
    </row>
    <row r="63" spans="1:16" s="1" customFormat="1" x14ac:dyDescent="0.3">
      <c r="A63" s="71" t="s">
        <v>358</v>
      </c>
      <c r="B63" s="186" t="s">
        <v>283</v>
      </c>
      <c r="C63" s="83" t="s">
        <v>112</v>
      </c>
      <c r="D63" s="85">
        <v>23</v>
      </c>
      <c r="E63" s="94">
        <v>23</v>
      </c>
      <c r="F63" s="215"/>
      <c r="G63" s="229"/>
      <c r="H63" s="218"/>
      <c r="I63" s="233"/>
      <c r="J63" s="221"/>
      <c r="K63" s="224"/>
      <c r="L63" s="221"/>
      <c r="M63" s="224"/>
      <c r="N63" s="221"/>
      <c r="O63" s="224"/>
      <c r="P63" s="212"/>
    </row>
    <row r="64" spans="1:16" s="1" customFormat="1" ht="19.5" thickBot="1" x14ac:dyDescent="0.35">
      <c r="A64" s="72" t="s">
        <v>359</v>
      </c>
      <c r="B64" s="187" t="s">
        <v>352</v>
      </c>
      <c r="C64" s="102" t="s">
        <v>136</v>
      </c>
      <c r="D64" s="118">
        <v>6.7320000000000002</v>
      </c>
      <c r="E64" s="119">
        <v>6.7319999999999984</v>
      </c>
      <c r="F64" s="216"/>
      <c r="G64" s="230"/>
      <c r="H64" s="219"/>
      <c r="I64" s="232"/>
      <c r="J64" s="222"/>
      <c r="K64" s="225"/>
      <c r="L64" s="222"/>
      <c r="M64" s="225"/>
      <c r="N64" s="222"/>
      <c r="O64" s="225"/>
      <c r="P64" s="213"/>
    </row>
    <row r="65" spans="1:16" s="1" customFormat="1" ht="57" thickBot="1" x14ac:dyDescent="0.35">
      <c r="A65" s="66">
        <v>13</v>
      </c>
      <c r="B65" s="185" t="s">
        <v>360</v>
      </c>
      <c r="C65" s="101" t="s">
        <v>134</v>
      </c>
      <c r="D65" s="175">
        <v>1</v>
      </c>
      <c r="E65" s="176">
        <v>1</v>
      </c>
      <c r="F65" s="104">
        <f>H65+J65+L65+N65</f>
        <v>1280.73199</v>
      </c>
      <c r="G65" s="89">
        <f>I65+K65+M65+O65</f>
        <v>1280.73199</v>
      </c>
      <c r="H65" s="73">
        <v>1280.73199</v>
      </c>
      <c r="I65" s="78">
        <v>1280.73199</v>
      </c>
      <c r="J65" s="125"/>
      <c r="K65" s="52"/>
      <c r="L65" s="125"/>
      <c r="M65" s="52"/>
      <c r="N65" s="125"/>
      <c r="O65" s="52"/>
      <c r="P65" s="80"/>
    </row>
    <row r="66" spans="1:16" s="1" customFormat="1" ht="37.5" x14ac:dyDescent="0.3">
      <c r="A66" s="70">
        <v>14</v>
      </c>
      <c r="B66" s="195" t="s">
        <v>54</v>
      </c>
      <c r="C66" s="172" t="s">
        <v>191</v>
      </c>
      <c r="D66" s="84" t="s">
        <v>361</v>
      </c>
      <c r="E66" s="92" t="s">
        <v>361</v>
      </c>
      <c r="F66" s="214">
        <f>H66+J66+L66+N66</f>
        <v>53078.6853880786</v>
      </c>
      <c r="G66" s="228">
        <f>I66+K66+M66+O66</f>
        <v>53078.685400000002</v>
      </c>
      <c r="H66" s="217">
        <v>53078.6853880786</v>
      </c>
      <c r="I66" s="231">
        <v>53078.685400000002</v>
      </c>
      <c r="J66" s="220"/>
      <c r="K66" s="223"/>
      <c r="L66" s="220"/>
      <c r="M66" s="223"/>
      <c r="N66" s="220"/>
      <c r="O66" s="223"/>
      <c r="P66" s="211"/>
    </row>
    <row r="67" spans="1:16" s="1" customFormat="1" ht="37.5" x14ac:dyDescent="0.3">
      <c r="A67" s="71" t="s">
        <v>362</v>
      </c>
      <c r="B67" s="186" t="s">
        <v>350</v>
      </c>
      <c r="C67" s="83" t="s">
        <v>112</v>
      </c>
      <c r="D67" s="85">
        <v>225</v>
      </c>
      <c r="E67" s="94">
        <v>225</v>
      </c>
      <c r="F67" s="215"/>
      <c r="G67" s="229"/>
      <c r="H67" s="218"/>
      <c r="I67" s="233"/>
      <c r="J67" s="221"/>
      <c r="K67" s="224"/>
      <c r="L67" s="221"/>
      <c r="M67" s="224"/>
      <c r="N67" s="221"/>
      <c r="O67" s="224"/>
      <c r="P67" s="212"/>
    </row>
    <row r="68" spans="1:16" s="1" customFormat="1" x14ac:dyDescent="0.3">
      <c r="A68" s="71" t="s">
        <v>363</v>
      </c>
      <c r="B68" s="186" t="s">
        <v>352</v>
      </c>
      <c r="C68" s="83" t="s">
        <v>136</v>
      </c>
      <c r="D68" s="85">
        <v>2.4700000000000002</v>
      </c>
      <c r="E68" s="94">
        <v>2.4735</v>
      </c>
      <c r="F68" s="215"/>
      <c r="G68" s="229"/>
      <c r="H68" s="218"/>
      <c r="I68" s="233"/>
      <c r="J68" s="221"/>
      <c r="K68" s="224"/>
      <c r="L68" s="221"/>
      <c r="M68" s="224"/>
      <c r="N68" s="221"/>
      <c r="O68" s="224"/>
      <c r="P68" s="212"/>
    </row>
    <row r="69" spans="1:16" s="1" customFormat="1" ht="19.5" thickBot="1" x14ac:dyDescent="0.35">
      <c r="A69" s="72" t="s">
        <v>364</v>
      </c>
      <c r="B69" s="187" t="s">
        <v>283</v>
      </c>
      <c r="C69" s="102" t="s">
        <v>112</v>
      </c>
      <c r="D69" s="118">
        <v>5</v>
      </c>
      <c r="E69" s="119">
        <v>5</v>
      </c>
      <c r="F69" s="216"/>
      <c r="G69" s="230"/>
      <c r="H69" s="219"/>
      <c r="I69" s="232"/>
      <c r="J69" s="222"/>
      <c r="K69" s="225"/>
      <c r="L69" s="222"/>
      <c r="M69" s="225"/>
      <c r="N69" s="222"/>
      <c r="O69" s="225"/>
      <c r="P69" s="213"/>
    </row>
    <row r="70" spans="1:16" s="1" customFormat="1" ht="57" thickBot="1" x14ac:dyDescent="0.35">
      <c r="A70" s="66">
        <v>15</v>
      </c>
      <c r="B70" s="185" t="s">
        <v>365</v>
      </c>
      <c r="C70" s="101" t="s">
        <v>134</v>
      </c>
      <c r="D70" s="175">
        <v>1</v>
      </c>
      <c r="E70" s="176">
        <v>1</v>
      </c>
      <c r="F70" s="104">
        <f t="shared" ref="F70:G72" si="3">H70+J70+L70+N70</f>
        <v>1204</v>
      </c>
      <c r="G70" s="89">
        <f t="shared" si="3"/>
        <v>1203.8072199999999</v>
      </c>
      <c r="H70" s="73">
        <v>1204</v>
      </c>
      <c r="I70" s="78">
        <v>1203.8072199999999</v>
      </c>
      <c r="J70" s="125"/>
      <c r="K70" s="52"/>
      <c r="L70" s="125"/>
      <c r="M70" s="52"/>
      <c r="N70" s="125"/>
      <c r="O70" s="52"/>
      <c r="P70" s="80"/>
    </row>
    <row r="71" spans="1:16" s="1" customFormat="1" ht="94.5" thickBot="1" x14ac:dyDescent="0.35">
      <c r="A71" s="66">
        <v>16</v>
      </c>
      <c r="B71" s="185" t="s">
        <v>366</v>
      </c>
      <c r="C71" s="101" t="s">
        <v>267</v>
      </c>
      <c r="D71" s="175">
        <v>1</v>
      </c>
      <c r="E71" s="176">
        <v>1</v>
      </c>
      <c r="F71" s="104">
        <f t="shared" si="3"/>
        <v>2009</v>
      </c>
      <c r="G71" s="89">
        <f t="shared" si="3"/>
        <v>1677.0630000000001</v>
      </c>
      <c r="H71" s="73">
        <v>2009</v>
      </c>
      <c r="I71" s="78">
        <v>1677.0630000000001</v>
      </c>
      <c r="J71" s="125"/>
      <c r="K71" s="52"/>
      <c r="L71" s="125"/>
      <c r="M71" s="52"/>
      <c r="N71" s="125"/>
      <c r="O71" s="52"/>
      <c r="P71" s="80"/>
    </row>
    <row r="72" spans="1:16" s="1" customFormat="1" ht="37.5" x14ac:dyDescent="0.3">
      <c r="A72" s="70">
        <v>17</v>
      </c>
      <c r="B72" s="195" t="s">
        <v>92</v>
      </c>
      <c r="C72" s="172" t="s">
        <v>191</v>
      </c>
      <c r="D72" s="84" t="s">
        <v>367</v>
      </c>
      <c r="E72" s="92" t="s">
        <v>367</v>
      </c>
      <c r="F72" s="214">
        <f t="shared" si="3"/>
        <v>126560</v>
      </c>
      <c r="G72" s="228">
        <f t="shared" si="3"/>
        <v>126559.76664</v>
      </c>
      <c r="H72" s="217">
        <v>126560</v>
      </c>
      <c r="I72" s="231">
        <v>126559.76664</v>
      </c>
      <c r="J72" s="220"/>
      <c r="K72" s="223"/>
      <c r="L72" s="220"/>
      <c r="M72" s="223"/>
      <c r="N72" s="220"/>
      <c r="O72" s="223"/>
      <c r="P72" s="211"/>
    </row>
    <row r="73" spans="1:16" s="1" customFormat="1" ht="37.5" x14ac:dyDescent="0.3">
      <c r="A73" s="71" t="s">
        <v>368</v>
      </c>
      <c r="B73" s="186" t="s">
        <v>350</v>
      </c>
      <c r="C73" s="83" t="s">
        <v>112</v>
      </c>
      <c r="D73" s="85">
        <v>255</v>
      </c>
      <c r="E73" s="94">
        <v>255</v>
      </c>
      <c r="F73" s="215"/>
      <c r="G73" s="229"/>
      <c r="H73" s="218"/>
      <c r="I73" s="233"/>
      <c r="J73" s="221"/>
      <c r="K73" s="224"/>
      <c r="L73" s="221"/>
      <c r="M73" s="224"/>
      <c r="N73" s="221"/>
      <c r="O73" s="224"/>
      <c r="P73" s="212"/>
    </row>
    <row r="74" spans="1:16" s="1" customFormat="1" x14ac:dyDescent="0.3">
      <c r="A74" s="71" t="s">
        <v>369</v>
      </c>
      <c r="B74" s="186" t="s">
        <v>352</v>
      </c>
      <c r="C74" s="83" t="s">
        <v>136</v>
      </c>
      <c r="D74" s="85">
        <v>8.48</v>
      </c>
      <c r="E74" s="94">
        <v>8.4762000000000004</v>
      </c>
      <c r="F74" s="215"/>
      <c r="G74" s="229"/>
      <c r="H74" s="218"/>
      <c r="I74" s="233"/>
      <c r="J74" s="221"/>
      <c r="K74" s="224"/>
      <c r="L74" s="221"/>
      <c r="M74" s="224"/>
      <c r="N74" s="221"/>
      <c r="O74" s="224"/>
      <c r="P74" s="212"/>
    </row>
    <row r="75" spans="1:16" s="1" customFormat="1" ht="19.5" thickBot="1" x14ac:dyDescent="0.35">
      <c r="A75" s="72" t="s">
        <v>370</v>
      </c>
      <c r="B75" s="187" t="s">
        <v>283</v>
      </c>
      <c r="C75" s="102" t="s">
        <v>112</v>
      </c>
      <c r="D75" s="118">
        <v>18</v>
      </c>
      <c r="E75" s="119">
        <v>18</v>
      </c>
      <c r="F75" s="216"/>
      <c r="G75" s="230"/>
      <c r="H75" s="219"/>
      <c r="I75" s="232"/>
      <c r="J75" s="222"/>
      <c r="K75" s="225"/>
      <c r="L75" s="222"/>
      <c r="M75" s="225"/>
      <c r="N75" s="222"/>
      <c r="O75" s="225"/>
      <c r="P75" s="213"/>
    </row>
    <row r="76" spans="1:16" s="1" customFormat="1" ht="38.25" thickBot="1" x14ac:dyDescent="0.35">
      <c r="A76" s="66">
        <v>18</v>
      </c>
      <c r="B76" s="200" t="s">
        <v>280</v>
      </c>
      <c r="C76" s="121" t="s">
        <v>134</v>
      </c>
      <c r="D76" s="175">
        <v>1</v>
      </c>
      <c r="E76" s="176">
        <v>1</v>
      </c>
      <c r="F76" s="104">
        <f t="shared" ref="F76:G81" si="4">H76+J76+L76+N76</f>
        <v>17994</v>
      </c>
      <c r="G76" s="120">
        <f t="shared" si="4"/>
        <v>17994.305970000001</v>
      </c>
      <c r="H76" s="73">
        <v>17994</v>
      </c>
      <c r="I76" s="78">
        <v>17994.305970000001</v>
      </c>
      <c r="J76" s="125"/>
      <c r="K76" s="52"/>
      <c r="L76" s="125"/>
      <c r="M76" s="52"/>
      <c r="N76" s="125"/>
      <c r="O76" s="52"/>
      <c r="P76" s="80"/>
    </row>
    <row r="77" spans="1:16" s="1" customFormat="1" ht="75.75" thickBot="1" x14ac:dyDescent="0.35">
      <c r="A77" s="66" t="s">
        <v>286</v>
      </c>
      <c r="B77" s="200" t="s">
        <v>635</v>
      </c>
      <c r="C77" s="121" t="s">
        <v>267</v>
      </c>
      <c r="D77" s="175"/>
      <c r="E77" s="176">
        <v>1</v>
      </c>
      <c r="F77" s="104">
        <f t="shared" si="4"/>
        <v>0</v>
      </c>
      <c r="G77" s="120">
        <f t="shared" si="4"/>
        <v>1424.2064499999999</v>
      </c>
      <c r="H77" s="73"/>
      <c r="I77" s="78">
        <v>1424.2064499999999</v>
      </c>
      <c r="J77" s="125"/>
      <c r="K77" s="52"/>
      <c r="L77" s="125"/>
      <c r="M77" s="52"/>
      <c r="N77" s="125"/>
      <c r="O77" s="52"/>
      <c r="P77" s="80"/>
    </row>
    <row r="78" spans="1:16" s="1" customFormat="1" ht="57" thickBot="1" x14ac:dyDescent="0.35">
      <c r="A78" s="66" t="s">
        <v>637</v>
      </c>
      <c r="B78" s="200" t="s">
        <v>268</v>
      </c>
      <c r="C78" s="121" t="s">
        <v>134</v>
      </c>
      <c r="D78" s="175"/>
      <c r="E78" s="176">
        <v>1</v>
      </c>
      <c r="F78" s="104">
        <f t="shared" si="4"/>
        <v>0</v>
      </c>
      <c r="G78" s="120">
        <f t="shared" si="4"/>
        <v>-5000</v>
      </c>
      <c r="H78" s="73"/>
      <c r="I78" s="78">
        <v>-5000</v>
      </c>
      <c r="J78" s="125"/>
      <c r="K78" s="52"/>
      <c r="L78" s="125"/>
      <c r="M78" s="52"/>
      <c r="N78" s="125"/>
      <c r="O78" s="52"/>
      <c r="P78" s="80"/>
    </row>
    <row r="79" spans="1:16" s="1" customFormat="1" ht="57" thickBot="1" x14ac:dyDescent="0.35">
      <c r="A79" s="66" t="s">
        <v>299</v>
      </c>
      <c r="B79" s="194" t="s">
        <v>281</v>
      </c>
      <c r="C79" s="101" t="s">
        <v>134</v>
      </c>
      <c r="D79" s="175">
        <v>1</v>
      </c>
      <c r="E79" s="176">
        <v>1</v>
      </c>
      <c r="F79" s="104">
        <f t="shared" si="4"/>
        <v>2183</v>
      </c>
      <c r="G79" s="120">
        <f t="shared" si="4"/>
        <v>2183.22516</v>
      </c>
      <c r="H79" s="73">
        <v>2183</v>
      </c>
      <c r="I79" s="78">
        <v>2183.22516</v>
      </c>
      <c r="J79" s="125"/>
      <c r="K79" s="52"/>
      <c r="L79" s="125"/>
      <c r="M79" s="52"/>
      <c r="N79" s="125"/>
      <c r="O79" s="52"/>
      <c r="P79" s="80"/>
    </row>
    <row r="80" spans="1:16" s="1" customFormat="1" ht="75.75" thickBot="1" x14ac:dyDescent="0.35">
      <c r="A80" s="66" t="s">
        <v>300</v>
      </c>
      <c r="B80" s="194" t="s">
        <v>594</v>
      </c>
      <c r="C80" s="101" t="s">
        <v>267</v>
      </c>
      <c r="D80" s="175"/>
      <c r="E80" s="176">
        <v>1</v>
      </c>
      <c r="F80" s="104">
        <f t="shared" si="4"/>
        <v>0</v>
      </c>
      <c r="G80" s="120">
        <f t="shared" si="4"/>
        <v>1008.42555</v>
      </c>
      <c r="H80" s="73"/>
      <c r="I80" s="78">
        <v>1008.42555</v>
      </c>
      <c r="J80" s="125"/>
      <c r="K80" s="52"/>
      <c r="L80" s="125"/>
      <c r="M80" s="52"/>
      <c r="N80" s="125"/>
      <c r="O80" s="52"/>
      <c r="P80" s="80"/>
    </row>
    <row r="81" spans="1:16" s="1" customFormat="1" ht="37.5" x14ac:dyDescent="0.3">
      <c r="A81" s="70" t="s">
        <v>301</v>
      </c>
      <c r="B81" s="195" t="s">
        <v>57</v>
      </c>
      <c r="C81" s="172" t="s">
        <v>112</v>
      </c>
      <c r="D81" s="84">
        <v>6</v>
      </c>
      <c r="E81" s="92">
        <v>6</v>
      </c>
      <c r="F81" s="214">
        <f t="shared" si="4"/>
        <v>874</v>
      </c>
      <c r="G81" s="228">
        <f t="shared" si="4"/>
        <v>873.60873000000004</v>
      </c>
      <c r="H81" s="217">
        <v>874</v>
      </c>
      <c r="I81" s="231">
        <v>873.60873000000004</v>
      </c>
      <c r="J81" s="220"/>
      <c r="K81" s="223"/>
      <c r="L81" s="220"/>
      <c r="M81" s="223"/>
      <c r="N81" s="220"/>
      <c r="O81" s="223"/>
      <c r="P81" s="211"/>
    </row>
    <row r="82" spans="1:16" s="1" customFormat="1" ht="19.5" thickBot="1" x14ac:dyDescent="0.35">
      <c r="A82" s="72" t="s">
        <v>217</v>
      </c>
      <c r="B82" s="187" t="s">
        <v>279</v>
      </c>
      <c r="C82" s="102" t="s">
        <v>278</v>
      </c>
      <c r="D82" s="118">
        <v>6</v>
      </c>
      <c r="E82" s="119">
        <v>6</v>
      </c>
      <c r="F82" s="216"/>
      <c r="G82" s="230"/>
      <c r="H82" s="219"/>
      <c r="I82" s="232"/>
      <c r="J82" s="222"/>
      <c r="K82" s="225"/>
      <c r="L82" s="222"/>
      <c r="M82" s="225"/>
      <c r="N82" s="222"/>
      <c r="O82" s="225"/>
      <c r="P82" s="213"/>
    </row>
    <row r="83" spans="1:16" s="1" customFormat="1" ht="75" x14ac:dyDescent="0.3">
      <c r="A83" s="70" t="s">
        <v>638</v>
      </c>
      <c r="B83" s="201" t="s">
        <v>17</v>
      </c>
      <c r="C83" s="172" t="s">
        <v>624</v>
      </c>
      <c r="D83" s="84" t="s">
        <v>626</v>
      </c>
      <c r="E83" s="92" t="s">
        <v>625</v>
      </c>
      <c r="F83" s="214">
        <f>H83+J83+L83+N83</f>
        <v>1143744</v>
      </c>
      <c r="G83" s="264">
        <f>I83+K83+M83+O83</f>
        <v>1143744.3516000002</v>
      </c>
      <c r="H83" s="266">
        <v>1143744</v>
      </c>
      <c r="I83" s="269">
        <v>1143744.3516000002</v>
      </c>
      <c r="J83" s="271"/>
      <c r="K83" s="256"/>
      <c r="L83" s="271"/>
      <c r="M83" s="256"/>
      <c r="N83" s="271"/>
      <c r="O83" s="256"/>
      <c r="P83" s="260"/>
    </row>
    <row r="84" spans="1:16" s="1" customFormat="1" x14ac:dyDescent="0.3">
      <c r="A84" s="71" t="s">
        <v>639</v>
      </c>
      <c r="B84" s="189" t="s">
        <v>371</v>
      </c>
      <c r="C84" s="83" t="s">
        <v>136</v>
      </c>
      <c r="D84" s="85">
        <v>3.5139999999999998</v>
      </c>
      <c r="E84" s="94">
        <v>3.5139999999999998</v>
      </c>
      <c r="F84" s="215"/>
      <c r="G84" s="265"/>
      <c r="H84" s="267"/>
      <c r="I84" s="270"/>
      <c r="J84" s="272"/>
      <c r="K84" s="257"/>
      <c r="L84" s="272"/>
      <c r="M84" s="257"/>
      <c r="N84" s="272"/>
      <c r="O84" s="257"/>
      <c r="P84" s="261"/>
    </row>
    <row r="85" spans="1:16" s="1" customFormat="1" x14ac:dyDescent="0.3">
      <c r="A85" s="71" t="s">
        <v>640</v>
      </c>
      <c r="B85" s="189" t="s">
        <v>372</v>
      </c>
      <c r="C85" s="83" t="s">
        <v>241</v>
      </c>
      <c r="D85" s="85">
        <v>1</v>
      </c>
      <c r="E85" s="94">
        <v>1</v>
      </c>
      <c r="F85" s="215"/>
      <c r="G85" s="265"/>
      <c r="H85" s="267"/>
      <c r="I85" s="270"/>
      <c r="J85" s="272"/>
      <c r="K85" s="257"/>
      <c r="L85" s="272"/>
      <c r="M85" s="257"/>
      <c r="N85" s="272"/>
      <c r="O85" s="257"/>
      <c r="P85" s="261"/>
    </row>
    <row r="86" spans="1:16" s="1" customFormat="1" ht="37.5" x14ac:dyDescent="0.3">
      <c r="A86" s="71" t="s">
        <v>641</v>
      </c>
      <c r="B86" s="189" t="s">
        <v>373</v>
      </c>
      <c r="C86" s="83" t="s">
        <v>112</v>
      </c>
      <c r="D86" s="85">
        <v>4</v>
      </c>
      <c r="E86" s="94">
        <v>4</v>
      </c>
      <c r="F86" s="215"/>
      <c r="G86" s="265"/>
      <c r="H86" s="267"/>
      <c r="I86" s="270"/>
      <c r="J86" s="272"/>
      <c r="K86" s="257"/>
      <c r="L86" s="272"/>
      <c r="M86" s="257"/>
      <c r="N86" s="272"/>
      <c r="O86" s="257"/>
      <c r="P86" s="261"/>
    </row>
    <row r="87" spans="1:16" s="1" customFormat="1" ht="37.5" x14ac:dyDescent="0.3">
      <c r="A87" s="71" t="s">
        <v>642</v>
      </c>
      <c r="B87" s="189" t="s">
        <v>374</v>
      </c>
      <c r="C87" s="83" t="s">
        <v>112</v>
      </c>
      <c r="D87" s="85">
        <v>5</v>
      </c>
      <c r="E87" s="94">
        <v>5</v>
      </c>
      <c r="F87" s="215"/>
      <c r="G87" s="265"/>
      <c r="H87" s="267"/>
      <c r="I87" s="270"/>
      <c r="J87" s="272"/>
      <c r="K87" s="257"/>
      <c r="L87" s="272"/>
      <c r="M87" s="257"/>
      <c r="N87" s="272"/>
      <c r="O87" s="257"/>
      <c r="P87" s="261"/>
    </row>
    <row r="88" spans="1:16" s="1" customFormat="1" ht="37.5" x14ac:dyDescent="0.3">
      <c r="A88" s="71" t="s">
        <v>643</v>
      </c>
      <c r="B88" s="189" t="s">
        <v>375</v>
      </c>
      <c r="C88" s="83" t="s">
        <v>112</v>
      </c>
      <c r="D88" s="85">
        <v>2</v>
      </c>
      <c r="E88" s="94">
        <v>2</v>
      </c>
      <c r="F88" s="215"/>
      <c r="G88" s="265"/>
      <c r="H88" s="267"/>
      <c r="I88" s="270"/>
      <c r="J88" s="272"/>
      <c r="K88" s="257"/>
      <c r="L88" s="272"/>
      <c r="M88" s="257"/>
      <c r="N88" s="272"/>
      <c r="O88" s="257"/>
      <c r="P88" s="261"/>
    </row>
    <row r="89" spans="1:16" s="1" customFormat="1" ht="37.5" x14ac:dyDescent="0.3">
      <c r="A89" s="71" t="s">
        <v>644</v>
      </c>
      <c r="B89" s="189" t="s">
        <v>376</v>
      </c>
      <c r="C89" s="83" t="s">
        <v>136</v>
      </c>
      <c r="D89" s="85">
        <v>0.73130000000000006</v>
      </c>
      <c r="E89" s="94">
        <v>0.73129999999999995</v>
      </c>
      <c r="F89" s="215"/>
      <c r="G89" s="265"/>
      <c r="H89" s="267"/>
      <c r="I89" s="270"/>
      <c r="J89" s="272"/>
      <c r="K89" s="257"/>
      <c r="L89" s="272"/>
      <c r="M89" s="257"/>
      <c r="N89" s="272"/>
      <c r="O89" s="257"/>
      <c r="P89" s="261"/>
    </row>
    <row r="90" spans="1:16" s="1" customFormat="1" x14ac:dyDescent="0.3">
      <c r="A90" s="71" t="s">
        <v>645</v>
      </c>
      <c r="B90" s="189" t="s">
        <v>377</v>
      </c>
      <c r="C90" s="83" t="s">
        <v>112</v>
      </c>
      <c r="D90" s="85">
        <v>1</v>
      </c>
      <c r="E90" s="94">
        <v>1</v>
      </c>
      <c r="F90" s="215"/>
      <c r="G90" s="265"/>
      <c r="H90" s="267"/>
      <c r="I90" s="270"/>
      <c r="J90" s="272"/>
      <c r="K90" s="257"/>
      <c r="L90" s="272"/>
      <c r="M90" s="257"/>
      <c r="N90" s="272"/>
      <c r="O90" s="257"/>
      <c r="P90" s="261"/>
    </row>
    <row r="91" spans="1:16" s="1" customFormat="1" x14ac:dyDescent="0.3">
      <c r="A91" s="71" t="s">
        <v>646</v>
      </c>
      <c r="B91" s="189" t="s">
        <v>378</v>
      </c>
      <c r="C91" s="83" t="s">
        <v>112</v>
      </c>
      <c r="D91" s="85">
        <v>13</v>
      </c>
      <c r="E91" s="94">
        <v>13</v>
      </c>
      <c r="F91" s="215"/>
      <c r="G91" s="265"/>
      <c r="H91" s="267"/>
      <c r="I91" s="270"/>
      <c r="J91" s="272"/>
      <c r="K91" s="257"/>
      <c r="L91" s="272"/>
      <c r="M91" s="257"/>
      <c r="N91" s="272"/>
      <c r="O91" s="257"/>
      <c r="P91" s="261"/>
    </row>
    <row r="92" spans="1:16" s="1" customFormat="1" x14ac:dyDescent="0.3">
      <c r="A92" s="71" t="s">
        <v>647</v>
      </c>
      <c r="B92" s="189" t="s">
        <v>379</v>
      </c>
      <c r="C92" s="83" t="s">
        <v>262</v>
      </c>
      <c r="D92" s="85">
        <v>3</v>
      </c>
      <c r="E92" s="94">
        <v>3</v>
      </c>
      <c r="F92" s="215"/>
      <c r="G92" s="265"/>
      <c r="H92" s="267"/>
      <c r="I92" s="270"/>
      <c r="J92" s="272"/>
      <c r="K92" s="257"/>
      <c r="L92" s="272"/>
      <c r="M92" s="257"/>
      <c r="N92" s="272"/>
      <c r="O92" s="257"/>
      <c r="P92" s="261"/>
    </row>
    <row r="93" spans="1:16" s="1" customFormat="1" ht="56.25" x14ac:dyDescent="0.3">
      <c r="A93" s="71" t="s">
        <v>648</v>
      </c>
      <c r="B93" s="189" t="s">
        <v>380</v>
      </c>
      <c r="C93" s="83" t="s">
        <v>136</v>
      </c>
      <c r="D93" s="85">
        <v>7.2900000000000006E-2</v>
      </c>
      <c r="E93" s="94">
        <v>7.2900000000000006E-2</v>
      </c>
      <c r="F93" s="215"/>
      <c r="G93" s="265"/>
      <c r="H93" s="267"/>
      <c r="I93" s="270"/>
      <c r="J93" s="272"/>
      <c r="K93" s="257"/>
      <c r="L93" s="272"/>
      <c r="M93" s="257"/>
      <c r="N93" s="272"/>
      <c r="O93" s="257"/>
      <c r="P93" s="261"/>
    </row>
    <row r="94" spans="1:16" s="1" customFormat="1" x14ac:dyDescent="0.3">
      <c r="A94" s="71" t="s">
        <v>649</v>
      </c>
      <c r="B94" s="189" t="s">
        <v>381</v>
      </c>
      <c r="C94" s="83" t="s">
        <v>277</v>
      </c>
      <c r="D94" s="85">
        <v>45</v>
      </c>
      <c r="E94" s="94">
        <v>45</v>
      </c>
      <c r="F94" s="215"/>
      <c r="G94" s="265"/>
      <c r="H94" s="267"/>
      <c r="I94" s="270"/>
      <c r="J94" s="272"/>
      <c r="K94" s="257"/>
      <c r="L94" s="272"/>
      <c r="M94" s="257"/>
      <c r="N94" s="272"/>
      <c r="O94" s="257"/>
      <c r="P94" s="261"/>
    </row>
    <row r="95" spans="1:16" s="1" customFormat="1" x14ac:dyDescent="0.3">
      <c r="A95" s="71" t="s">
        <v>650</v>
      </c>
      <c r="B95" s="189" t="s">
        <v>382</v>
      </c>
      <c r="C95" s="83" t="s">
        <v>112</v>
      </c>
      <c r="D95" s="85">
        <v>2</v>
      </c>
      <c r="E95" s="94">
        <v>2</v>
      </c>
      <c r="F95" s="215"/>
      <c r="G95" s="265"/>
      <c r="H95" s="267"/>
      <c r="I95" s="270"/>
      <c r="J95" s="272"/>
      <c r="K95" s="257"/>
      <c r="L95" s="272"/>
      <c r="M95" s="257"/>
      <c r="N95" s="272"/>
      <c r="O95" s="257"/>
      <c r="P95" s="261"/>
    </row>
    <row r="96" spans="1:16" s="1" customFormat="1" x14ac:dyDescent="0.3">
      <c r="A96" s="71" t="s">
        <v>651</v>
      </c>
      <c r="B96" s="189" t="s">
        <v>285</v>
      </c>
      <c r="C96" s="83" t="s">
        <v>112</v>
      </c>
      <c r="D96" s="85">
        <v>6</v>
      </c>
      <c r="E96" s="94">
        <v>6</v>
      </c>
      <c r="F96" s="215"/>
      <c r="G96" s="265"/>
      <c r="H96" s="267"/>
      <c r="I96" s="270"/>
      <c r="J96" s="272"/>
      <c r="K96" s="257"/>
      <c r="L96" s="272"/>
      <c r="M96" s="257"/>
      <c r="N96" s="272"/>
      <c r="O96" s="257"/>
      <c r="P96" s="261"/>
    </row>
    <row r="97" spans="1:16" s="1" customFormat="1" x14ac:dyDescent="0.3">
      <c r="A97" s="71" t="s">
        <v>652</v>
      </c>
      <c r="B97" s="189" t="s">
        <v>383</v>
      </c>
      <c r="C97" s="83"/>
      <c r="D97" s="85"/>
      <c r="E97" s="94"/>
      <c r="F97" s="215"/>
      <c r="G97" s="265"/>
      <c r="H97" s="267"/>
      <c r="I97" s="270"/>
      <c r="J97" s="272"/>
      <c r="K97" s="257"/>
      <c r="L97" s="272"/>
      <c r="M97" s="257"/>
      <c r="N97" s="272"/>
      <c r="O97" s="257"/>
      <c r="P97" s="261"/>
    </row>
    <row r="98" spans="1:16" s="1" customFormat="1" x14ac:dyDescent="0.3">
      <c r="A98" s="71" t="s">
        <v>653</v>
      </c>
      <c r="B98" s="189" t="s">
        <v>384</v>
      </c>
      <c r="C98" s="83" t="s">
        <v>112</v>
      </c>
      <c r="D98" s="85">
        <v>50</v>
      </c>
      <c r="E98" s="94">
        <v>50</v>
      </c>
      <c r="F98" s="215"/>
      <c r="G98" s="265"/>
      <c r="H98" s="267"/>
      <c r="I98" s="270"/>
      <c r="J98" s="272"/>
      <c r="K98" s="257"/>
      <c r="L98" s="272"/>
      <c r="M98" s="257"/>
      <c r="N98" s="272"/>
      <c r="O98" s="257"/>
      <c r="P98" s="261"/>
    </row>
    <row r="99" spans="1:16" s="1" customFormat="1" x14ac:dyDescent="0.3">
      <c r="A99" s="71" t="s">
        <v>654</v>
      </c>
      <c r="B99" s="189" t="s">
        <v>385</v>
      </c>
      <c r="C99" s="83" t="s">
        <v>112</v>
      </c>
      <c r="D99" s="85">
        <v>45</v>
      </c>
      <c r="E99" s="94">
        <v>45</v>
      </c>
      <c r="F99" s="215"/>
      <c r="G99" s="265"/>
      <c r="H99" s="267"/>
      <c r="I99" s="270"/>
      <c r="J99" s="272"/>
      <c r="K99" s="257"/>
      <c r="L99" s="272"/>
      <c r="M99" s="257"/>
      <c r="N99" s="272"/>
      <c r="O99" s="257"/>
      <c r="P99" s="261"/>
    </row>
    <row r="100" spans="1:16" s="1" customFormat="1" ht="37.5" x14ac:dyDescent="0.3">
      <c r="A100" s="71" t="s">
        <v>655</v>
      </c>
      <c r="B100" s="189" t="s">
        <v>386</v>
      </c>
      <c r="C100" s="83" t="s">
        <v>387</v>
      </c>
      <c r="D100" s="85">
        <v>1</v>
      </c>
      <c r="E100" s="94">
        <v>1</v>
      </c>
      <c r="F100" s="215"/>
      <c r="G100" s="265"/>
      <c r="H100" s="267"/>
      <c r="I100" s="270"/>
      <c r="J100" s="272"/>
      <c r="K100" s="257"/>
      <c r="L100" s="272"/>
      <c r="M100" s="257"/>
      <c r="N100" s="272"/>
      <c r="O100" s="257"/>
      <c r="P100" s="261"/>
    </row>
    <row r="101" spans="1:16" s="1" customFormat="1" ht="37.5" x14ac:dyDescent="0.3">
      <c r="A101" s="71" t="s">
        <v>656</v>
      </c>
      <c r="B101" s="189" t="s">
        <v>388</v>
      </c>
      <c r="C101" s="83" t="s">
        <v>112</v>
      </c>
      <c r="D101" s="85">
        <v>4</v>
      </c>
      <c r="E101" s="94">
        <v>4</v>
      </c>
      <c r="F101" s="215"/>
      <c r="G101" s="265"/>
      <c r="H101" s="267"/>
      <c r="I101" s="270"/>
      <c r="J101" s="272"/>
      <c r="K101" s="257"/>
      <c r="L101" s="272"/>
      <c r="M101" s="257"/>
      <c r="N101" s="272"/>
      <c r="O101" s="257"/>
      <c r="P101" s="261"/>
    </row>
    <row r="102" spans="1:16" s="1" customFormat="1" ht="37.5" x14ac:dyDescent="0.3">
      <c r="A102" s="71" t="s">
        <v>657</v>
      </c>
      <c r="B102" s="189" t="s">
        <v>389</v>
      </c>
      <c r="C102" s="83" t="s">
        <v>112</v>
      </c>
      <c r="D102" s="85">
        <v>2</v>
      </c>
      <c r="E102" s="94">
        <v>2</v>
      </c>
      <c r="F102" s="215"/>
      <c r="G102" s="265"/>
      <c r="H102" s="267"/>
      <c r="I102" s="270"/>
      <c r="J102" s="272"/>
      <c r="K102" s="257"/>
      <c r="L102" s="272"/>
      <c r="M102" s="257"/>
      <c r="N102" s="272"/>
      <c r="O102" s="257"/>
      <c r="P102" s="261"/>
    </row>
    <row r="103" spans="1:16" s="1" customFormat="1" ht="37.5" x14ac:dyDescent="0.3">
      <c r="A103" s="71" t="s">
        <v>658</v>
      </c>
      <c r="B103" s="189" t="s">
        <v>390</v>
      </c>
      <c r="C103" s="83" t="s">
        <v>112</v>
      </c>
      <c r="D103" s="85">
        <v>87</v>
      </c>
      <c r="E103" s="94">
        <v>87</v>
      </c>
      <c r="F103" s="215"/>
      <c r="G103" s="265"/>
      <c r="H103" s="267"/>
      <c r="I103" s="270"/>
      <c r="J103" s="272"/>
      <c r="K103" s="257"/>
      <c r="L103" s="272"/>
      <c r="M103" s="257"/>
      <c r="N103" s="272"/>
      <c r="O103" s="257"/>
      <c r="P103" s="261"/>
    </row>
    <row r="104" spans="1:16" s="1" customFormat="1" x14ac:dyDescent="0.3">
      <c r="A104" s="71" t="s">
        <v>659</v>
      </c>
      <c r="B104" s="189" t="s">
        <v>391</v>
      </c>
      <c r="C104" s="83" t="s">
        <v>262</v>
      </c>
      <c r="D104" s="85">
        <v>38</v>
      </c>
      <c r="E104" s="94"/>
      <c r="F104" s="215"/>
      <c r="G104" s="265"/>
      <c r="H104" s="267"/>
      <c r="I104" s="270"/>
      <c r="J104" s="272"/>
      <c r="K104" s="257"/>
      <c r="L104" s="272"/>
      <c r="M104" s="257"/>
      <c r="N104" s="272"/>
      <c r="O104" s="257"/>
      <c r="P104" s="261"/>
    </row>
    <row r="105" spans="1:16" s="1" customFormat="1" x14ac:dyDescent="0.3">
      <c r="A105" s="71" t="s">
        <v>660</v>
      </c>
      <c r="B105" s="189" t="s">
        <v>327</v>
      </c>
      <c r="C105" s="83" t="s">
        <v>136</v>
      </c>
      <c r="D105" s="85">
        <v>11.76</v>
      </c>
      <c r="E105" s="94"/>
      <c r="F105" s="215"/>
      <c r="G105" s="265"/>
      <c r="H105" s="267"/>
      <c r="I105" s="270"/>
      <c r="J105" s="272"/>
      <c r="K105" s="257"/>
      <c r="L105" s="272"/>
      <c r="M105" s="257"/>
      <c r="N105" s="272"/>
      <c r="O105" s="257"/>
      <c r="P105" s="261"/>
    </row>
    <row r="106" spans="1:16" s="1" customFormat="1" ht="37.5" x14ac:dyDescent="0.3">
      <c r="A106" s="71" t="s">
        <v>661</v>
      </c>
      <c r="B106" s="189" t="s">
        <v>392</v>
      </c>
      <c r="C106" s="83" t="s">
        <v>262</v>
      </c>
      <c r="D106" s="85">
        <v>5</v>
      </c>
      <c r="E106" s="94">
        <v>1</v>
      </c>
      <c r="F106" s="215"/>
      <c r="G106" s="265"/>
      <c r="H106" s="267"/>
      <c r="I106" s="270"/>
      <c r="J106" s="272"/>
      <c r="K106" s="257"/>
      <c r="L106" s="272"/>
      <c r="M106" s="257"/>
      <c r="N106" s="272"/>
      <c r="O106" s="257"/>
      <c r="P106" s="261"/>
    </row>
    <row r="107" spans="1:16" s="1" customFormat="1" x14ac:dyDescent="0.3">
      <c r="A107" s="71" t="s">
        <v>662</v>
      </c>
      <c r="B107" s="189" t="s">
        <v>393</v>
      </c>
      <c r="C107" s="83" t="s">
        <v>262</v>
      </c>
      <c r="D107" s="85">
        <v>5</v>
      </c>
      <c r="E107" s="94">
        <v>6</v>
      </c>
      <c r="F107" s="215"/>
      <c r="G107" s="265"/>
      <c r="H107" s="267"/>
      <c r="I107" s="270"/>
      <c r="J107" s="272"/>
      <c r="K107" s="257"/>
      <c r="L107" s="272"/>
      <c r="M107" s="257"/>
      <c r="N107" s="272"/>
      <c r="O107" s="257"/>
      <c r="P107" s="261"/>
    </row>
    <row r="108" spans="1:16" s="1" customFormat="1" x14ac:dyDescent="0.3">
      <c r="A108" s="71" t="s">
        <v>663</v>
      </c>
      <c r="B108" s="189" t="s">
        <v>394</v>
      </c>
      <c r="C108" s="83" t="s">
        <v>262</v>
      </c>
      <c r="D108" s="85">
        <v>117</v>
      </c>
      <c r="E108" s="94">
        <v>27</v>
      </c>
      <c r="F108" s="215"/>
      <c r="G108" s="265"/>
      <c r="H108" s="267"/>
      <c r="I108" s="270"/>
      <c r="J108" s="272"/>
      <c r="K108" s="257"/>
      <c r="L108" s="272"/>
      <c r="M108" s="257"/>
      <c r="N108" s="272"/>
      <c r="O108" s="257"/>
      <c r="P108" s="261"/>
    </row>
    <row r="109" spans="1:16" s="1" customFormat="1" x14ac:dyDescent="0.3">
      <c r="A109" s="71" t="s">
        <v>664</v>
      </c>
      <c r="B109" s="189" t="s">
        <v>395</v>
      </c>
      <c r="C109" s="83" t="s">
        <v>112</v>
      </c>
      <c r="D109" s="85">
        <v>113</v>
      </c>
      <c r="E109" s="94">
        <v>41</v>
      </c>
      <c r="F109" s="215"/>
      <c r="G109" s="265"/>
      <c r="H109" s="267"/>
      <c r="I109" s="270"/>
      <c r="J109" s="272"/>
      <c r="K109" s="257"/>
      <c r="L109" s="272"/>
      <c r="M109" s="257"/>
      <c r="N109" s="272"/>
      <c r="O109" s="257"/>
      <c r="P109" s="261"/>
    </row>
    <row r="110" spans="1:16" s="1" customFormat="1" x14ac:dyDescent="0.3">
      <c r="A110" s="71" t="s">
        <v>665</v>
      </c>
      <c r="B110" s="189" t="s">
        <v>396</v>
      </c>
      <c r="C110" s="83" t="s">
        <v>112</v>
      </c>
      <c r="D110" s="85">
        <v>2</v>
      </c>
      <c r="E110" s="94">
        <v>2</v>
      </c>
      <c r="F110" s="215"/>
      <c r="G110" s="265"/>
      <c r="H110" s="267"/>
      <c r="I110" s="270"/>
      <c r="J110" s="272"/>
      <c r="K110" s="257"/>
      <c r="L110" s="272"/>
      <c r="M110" s="257"/>
      <c r="N110" s="272"/>
      <c r="O110" s="257"/>
      <c r="P110" s="261"/>
    </row>
    <row r="111" spans="1:16" s="1" customFormat="1" ht="37.5" x14ac:dyDescent="0.3">
      <c r="A111" s="71" t="s">
        <v>666</v>
      </c>
      <c r="B111" s="189" t="s">
        <v>397</v>
      </c>
      <c r="C111" s="83" t="s">
        <v>112</v>
      </c>
      <c r="D111" s="85">
        <v>122</v>
      </c>
      <c r="E111" s="94">
        <v>87</v>
      </c>
      <c r="F111" s="215"/>
      <c r="G111" s="265"/>
      <c r="H111" s="267"/>
      <c r="I111" s="270"/>
      <c r="J111" s="272"/>
      <c r="K111" s="257"/>
      <c r="L111" s="272"/>
      <c r="M111" s="257"/>
      <c r="N111" s="272"/>
      <c r="O111" s="257"/>
      <c r="P111" s="261"/>
    </row>
    <row r="112" spans="1:16" s="1" customFormat="1" ht="37.5" x14ac:dyDescent="0.3">
      <c r="A112" s="71" t="s">
        <v>667</v>
      </c>
      <c r="B112" s="189" t="s">
        <v>398</v>
      </c>
      <c r="C112" s="83" t="s">
        <v>112</v>
      </c>
      <c r="D112" s="85">
        <v>124</v>
      </c>
      <c r="E112" s="94">
        <v>124</v>
      </c>
      <c r="F112" s="215"/>
      <c r="G112" s="265"/>
      <c r="H112" s="267"/>
      <c r="I112" s="270"/>
      <c r="J112" s="272"/>
      <c r="K112" s="257"/>
      <c r="L112" s="272"/>
      <c r="M112" s="257"/>
      <c r="N112" s="272"/>
      <c r="O112" s="257"/>
      <c r="P112" s="261"/>
    </row>
    <row r="113" spans="1:16" s="1" customFormat="1" x14ac:dyDescent="0.3">
      <c r="A113" s="71" t="s">
        <v>668</v>
      </c>
      <c r="B113" s="189" t="s">
        <v>399</v>
      </c>
      <c r="C113" s="83" t="s">
        <v>112</v>
      </c>
      <c r="D113" s="85">
        <v>330</v>
      </c>
      <c r="E113" s="94">
        <v>168</v>
      </c>
      <c r="F113" s="215"/>
      <c r="G113" s="265"/>
      <c r="H113" s="267"/>
      <c r="I113" s="270"/>
      <c r="J113" s="272"/>
      <c r="K113" s="257"/>
      <c r="L113" s="272"/>
      <c r="M113" s="257"/>
      <c r="N113" s="272"/>
      <c r="O113" s="257"/>
      <c r="P113" s="261"/>
    </row>
    <row r="114" spans="1:16" s="1" customFormat="1" x14ac:dyDescent="0.3">
      <c r="A114" s="71" t="s">
        <v>669</v>
      </c>
      <c r="B114" s="189" t="s">
        <v>400</v>
      </c>
      <c r="C114" s="83" t="s">
        <v>136</v>
      </c>
      <c r="D114" s="85">
        <v>7.11</v>
      </c>
      <c r="E114" s="94">
        <v>7.11</v>
      </c>
      <c r="F114" s="215"/>
      <c r="G114" s="265"/>
      <c r="H114" s="267"/>
      <c r="I114" s="270"/>
      <c r="J114" s="272"/>
      <c r="K114" s="257"/>
      <c r="L114" s="272"/>
      <c r="M114" s="257"/>
      <c r="N114" s="272"/>
      <c r="O114" s="257"/>
      <c r="P114" s="261"/>
    </row>
    <row r="115" spans="1:16" s="1" customFormat="1" x14ac:dyDescent="0.3">
      <c r="A115" s="71" t="s">
        <v>670</v>
      </c>
      <c r="B115" s="189" t="s">
        <v>401</v>
      </c>
      <c r="C115" s="83" t="s">
        <v>112</v>
      </c>
      <c r="D115" s="85">
        <v>8</v>
      </c>
      <c r="E115" s="94"/>
      <c r="F115" s="215"/>
      <c r="G115" s="265"/>
      <c r="H115" s="267"/>
      <c r="I115" s="270"/>
      <c r="J115" s="272"/>
      <c r="K115" s="257"/>
      <c r="L115" s="272"/>
      <c r="M115" s="257"/>
      <c r="N115" s="272"/>
      <c r="O115" s="257"/>
      <c r="P115" s="261"/>
    </row>
    <row r="116" spans="1:16" s="1" customFormat="1" x14ac:dyDescent="0.3">
      <c r="A116" s="71" t="s">
        <v>671</v>
      </c>
      <c r="B116" s="189" t="s">
        <v>402</v>
      </c>
      <c r="C116" s="83" t="s">
        <v>262</v>
      </c>
      <c r="D116" s="85">
        <v>1</v>
      </c>
      <c r="E116" s="94"/>
      <c r="F116" s="215"/>
      <c r="G116" s="265"/>
      <c r="H116" s="267"/>
      <c r="I116" s="270"/>
      <c r="J116" s="272"/>
      <c r="K116" s="257"/>
      <c r="L116" s="272"/>
      <c r="M116" s="257"/>
      <c r="N116" s="272"/>
      <c r="O116" s="257"/>
      <c r="P116" s="261"/>
    </row>
    <row r="117" spans="1:16" s="1" customFormat="1" x14ac:dyDescent="0.3">
      <c r="A117" s="71" t="s">
        <v>672</v>
      </c>
      <c r="B117" s="189" t="s">
        <v>403</v>
      </c>
      <c r="C117" s="83" t="s">
        <v>262</v>
      </c>
      <c r="D117" s="85">
        <v>1</v>
      </c>
      <c r="E117" s="94"/>
      <c r="F117" s="215"/>
      <c r="G117" s="265"/>
      <c r="H117" s="267"/>
      <c r="I117" s="270"/>
      <c r="J117" s="272"/>
      <c r="K117" s="257"/>
      <c r="L117" s="272"/>
      <c r="M117" s="257"/>
      <c r="N117" s="272"/>
      <c r="O117" s="257"/>
      <c r="P117" s="261"/>
    </row>
    <row r="118" spans="1:16" s="1" customFormat="1" x14ac:dyDescent="0.3">
      <c r="A118" s="76" t="s">
        <v>673</v>
      </c>
      <c r="B118" s="190" t="s">
        <v>404</v>
      </c>
      <c r="C118" s="173" t="s">
        <v>262</v>
      </c>
      <c r="D118" s="85">
        <v>9</v>
      </c>
      <c r="E118" s="94">
        <v>53</v>
      </c>
      <c r="F118" s="215"/>
      <c r="G118" s="265"/>
      <c r="H118" s="267"/>
      <c r="I118" s="270"/>
      <c r="J118" s="272"/>
      <c r="K118" s="257"/>
      <c r="L118" s="272"/>
      <c r="M118" s="257"/>
      <c r="N118" s="272"/>
      <c r="O118" s="257"/>
      <c r="P118" s="261"/>
    </row>
    <row r="119" spans="1:16" s="1" customFormat="1" x14ac:dyDescent="0.3">
      <c r="A119" s="71" t="s">
        <v>674</v>
      </c>
      <c r="B119" s="189" t="s">
        <v>603</v>
      </c>
      <c r="C119" s="83" t="s">
        <v>277</v>
      </c>
      <c r="D119" s="85"/>
      <c r="E119" s="94">
        <v>3491.5</v>
      </c>
      <c r="F119" s="282"/>
      <c r="G119" s="258"/>
      <c r="H119" s="283"/>
      <c r="I119" s="258"/>
      <c r="J119" s="283"/>
      <c r="K119" s="258"/>
      <c r="L119" s="283"/>
      <c r="M119" s="258"/>
      <c r="N119" s="283"/>
      <c r="O119" s="258"/>
      <c r="P119" s="273"/>
    </row>
    <row r="120" spans="1:16" s="1" customFormat="1" ht="37.5" x14ac:dyDescent="0.3">
      <c r="A120" s="71" t="s">
        <v>675</v>
      </c>
      <c r="B120" s="189" t="s">
        <v>606</v>
      </c>
      <c r="C120" s="83" t="s">
        <v>112</v>
      </c>
      <c r="D120" s="85"/>
      <c r="E120" s="94">
        <v>1</v>
      </c>
      <c r="F120" s="282"/>
      <c r="G120" s="258"/>
      <c r="H120" s="283"/>
      <c r="I120" s="258"/>
      <c r="J120" s="283"/>
      <c r="K120" s="258"/>
      <c r="L120" s="283"/>
      <c r="M120" s="258"/>
      <c r="N120" s="283"/>
      <c r="O120" s="258"/>
      <c r="P120" s="273"/>
    </row>
    <row r="121" spans="1:16" s="1" customFormat="1" ht="37.5" x14ac:dyDescent="0.3">
      <c r="A121" s="71" t="s">
        <v>676</v>
      </c>
      <c r="B121" s="189" t="s">
        <v>607</v>
      </c>
      <c r="C121" s="83" t="s">
        <v>112</v>
      </c>
      <c r="D121" s="85"/>
      <c r="E121" s="94">
        <v>12</v>
      </c>
      <c r="F121" s="282"/>
      <c r="G121" s="258"/>
      <c r="H121" s="283"/>
      <c r="I121" s="258"/>
      <c r="J121" s="283"/>
      <c r="K121" s="258"/>
      <c r="L121" s="283"/>
      <c r="M121" s="258"/>
      <c r="N121" s="283"/>
      <c r="O121" s="258"/>
      <c r="P121" s="273"/>
    </row>
    <row r="122" spans="1:16" s="1" customFormat="1" ht="19.5" thickBot="1" x14ac:dyDescent="0.35">
      <c r="A122" s="72" t="s">
        <v>677</v>
      </c>
      <c r="B122" s="191" t="s">
        <v>608</v>
      </c>
      <c r="C122" s="102" t="s">
        <v>112</v>
      </c>
      <c r="D122" s="118"/>
      <c r="E122" s="119">
        <v>28</v>
      </c>
      <c r="F122" s="263"/>
      <c r="G122" s="259"/>
      <c r="H122" s="268"/>
      <c r="I122" s="259"/>
      <c r="J122" s="268"/>
      <c r="K122" s="259"/>
      <c r="L122" s="268"/>
      <c r="M122" s="259"/>
      <c r="N122" s="268"/>
      <c r="O122" s="259"/>
      <c r="P122" s="262"/>
    </row>
    <row r="123" spans="1:16" s="1" customFormat="1" ht="93.75" x14ac:dyDescent="0.3">
      <c r="A123" s="70" t="s">
        <v>678</v>
      </c>
      <c r="B123" s="201" t="s">
        <v>68</v>
      </c>
      <c r="C123" s="140" t="s">
        <v>262</v>
      </c>
      <c r="D123" s="138">
        <v>260</v>
      </c>
      <c r="E123" s="145">
        <v>260</v>
      </c>
      <c r="F123" s="234">
        <f>H123+J123+L123+N123</f>
        <v>3394097</v>
      </c>
      <c r="G123" s="226">
        <f>I123+K123+M123+O123</f>
        <v>3303050.6527999998</v>
      </c>
      <c r="H123" s="217">
        <v>3394097</v>
      </c>
      <c r="I123" s="231">
        <f>675825.7174+2627224.9354</f>
        <v>3303050.6527999998</v>
      </c>
      <c r="J123" s="220"/>
      <c r="K123" s="223"/>
      <c r="L123" s="220"/>
      <c r="M123" s="223"/>
      <c r="N123" s="220"/>
      <c r="O123" s="223"/>
      <c r="P123" s="211"/>
    </row>
    <row r="124" spans="1:16" s="1" customFormat="1" x14ac:dyDescent="0.3">
      <c r="A124" s="71" t="s">
        <v>679</v>
      </c>
      <c r="B124" s="189" t="s">
        <v>405</v>
      </c>
      <c r="C124" s="146" t="s">
        <v>262</v>
      </c>
      <c r="D124" s="159">
        <v>260</v>
      </c>
      <c r="E124" s="139">
        <v>260</v>
      </c>
      <c r="F124" s="235"/>
      <c r="G124" s="227"/>
      <c r="H124" s="218"/>
      <c r="I124" s="233"/>
      <c r="J124" s="221"/>
      <c r="K124" s="224"/>
      <c r="L124" s="221"/>
      <c r="M124" s="224"/>
      <c r="N124" s="221"/>
      <c r="O124" s="224"/>
      <c r="P124" s="212"/>
    </row>
    <row r="125" spans="1:16" s="1" customFormat="1" ht="93.75" x14ac:dyDescent="0.3">
      <c r="A125" s="199"/>
      <c r="B125" s="192" t="s">
        <v>609</v>
      </c>
      <c r="C125" s="147" t="s">
        <v>622</v>
      </c>
      <c r="D125" s="148" t="s">
        <v>623</v>
      </c>
      <c r="E125" s="149" t="s">
        <v>623</v>
      </c>
      <c r="F125" s="276"/>
      <c r="G125" s="265"/>
      <c r="H125" s="267"/>
      <c r="I125" s="270"/>
      <c r="J125" s="272"/>
      <c r="K125" s="257"/>
      <c r="L125" s="272"/>
      <c r="M125" s="257"/>
      <c r="N125" s="272"/>
      <c r="O125" s="257"/>
      <c r="P125" s="261"/>
    </row>
    <row r="126" spans="1:16" s="1" customFormat="1" ht="187.5" x14ac:dyDescent="0.3">
      <c r="A126" s="71" t="s">
        <v>680</v>
      </c>
      <c r="B126" s="189" t="s">
        <v>610</v>
      </c>
      <c r="C126" s="141" t="s">
        <v>262</v>
      </c>
      <c r="D126" s="85">
        <v>17</v>
      </c>
      <c r="E126" s="139">
        <v>17</v>
      </c>
      <c r="F126" s="276"/>
      <c r="G126" s="265"/>
      <c r="H126" s="267"/>
      <c r="I126" s="270"/>
      <c r="J126" s="272"/>
      <c r="K126" s="257"/>
      <c r="L126" s="272"/>
      <c r="M126" s="257"/>
      <c r="N126" s="272"/>
      <c r="O126" s="257"/>
      <c r="P126" s="261"/>
    </row>
    <row r="127" spans="1:16" s="1" customFormat="1" ht="168.75" x14ac:dyDescent="0.3">
      <c r="A127" s="71" t="s">
        <v>681</v>
      </c>
      <c r="B127" s="189" t="s">
        <v>611</v>
      </c>
      <c r="C127" s="141" t="s">
        <v>262</v>
      </c>
      <c r="D127" s="85">
        <v>1</v>
      </c>
      <c r="E127" s="139">
        <v>1</v>
      </c>
      <c r="F127" s="276"/>
      <c r="G127" s="265"/>
      <c r="H127" s="267"/>
      <c r="I127" s="270"/>
      <c r="J127" s="272"/>
      <c r="K127" s="257"/>
      <c r="L127" s="272"/>
      <c r="M127" s="257"/>
      <c r="N127" s="272"/>
      <c r="O127" s="257"/>
      <c r="P127" s="261"/>
    </row>
    <row r="128" spans="1:16" s="1" customFormat="1" ht="37.5" x14ac:dyDescent="0.3">
      <c r="A128" s="71" t="s">
        <v>682</v>
      </c>
      <c r="B128" s="189" t="s">
        <v>612</v>
      </c>
      <c r="C128" s="141" t="s">
        <v>112</v>
      </c>
      <c r="D128" s="85">
        <v>253</v>
      </c>
      <c r="E128" s="139">
        <v>253</v>
      </c>
      <c r="F128" s="276"/>
      <c r="G128" s="265"/>
      <c r="H128" s="267"/>
      <c r="I128" s="270"/>
      <c r="J128" s="272"/>
      <c r="K128" s="257"/>
      <c r="L128" s="272"/>
      <c r="M128" s="257"/>
      <c r="N128" s="272"/>
      <c r="O128" s="257"/>
      <c r="P128" s="261"/>
    </row>
    <row r="129" spans="1:16" s="1" customFormat="1" ht="37.5" x14ac:dyDescent="0.3">
      <c r="A129" s="71" t="s">
        <v>683</v>
      </c>
      <c r="B129" s="189" t="s">
        <v>613</v>
      </c>
      <c r="C129" s="141" t="s">
        <v>112</v>
      </c>
      <c r="D129" s="85">
        <v>161</v>
      </c>
      <c r="E129" s="139">
        <v>161</v>
      </c>
      <c r="F129" s="276"/>
      <c r="G129" s="265"/>
      <c r="H129" s="267"/>
      <c r="I129" s="270"/>
      <c r="J129" s="272"/>
      <c r="K129" s="257"/>
      <c r="L129" s="272"/>
      <c r="M129" s="257"/>
      <c r="N129" s="272"/>
      <c r="O129" s="257"/>
      <c r="P129" s="261"/>
    </row>
    <row r="130" spans="1:16" s="1" customFormat="1" x14ac:dyDescent="0.3">
      <c r="A130" s="71" t="s">
        <v>684</v>
      </c>
      <c r="B130" s="189" t="s">
        <v>614</v>
      </c>
      <c r="C130" s="141" t="s">
        <v>112</v>
      </c>
      <c r="D130" s="85">
        <v>245</v>
      </c>
      <c r="E130" s="139">
        <v>245</v>
      </c>
      <c r="F130" s="276"/>
      <c r="G130" s="265"/>
      <c r="H130" s="267"/>
      <c r="I130" s="270"/>
      <c r="J130" s="272"/>
      <c r="K130" s="257"/>
      <c r="L130" s="272"/>
      <c r="M130" s="257"/>
      <c r="N130" s="272"/>
      <c r="O130" s="257"/>
      <c r="P130" s="261"/>
    </row>
    <row r="131" spans="1:16" s="1" customFormat="1" x14ac:dyDescent="0.3">
      <c r="A131" s="71" t="s">
        <v>685</v>
      </c>
      <c r="B131" s="189" t="s">
        <v>615</v>
      </c>
      <c r="C131" s="141" t="s">
        <v>112</v>
      </c>
      <c r="D131" s="85">
        <v>146</v>
      </c>
      <c r="E131" s="139">
        <v>146</v>
      </c>
      <c r="F131" s="276"/>
      <c r="G131" s="265"/>
      <c r="H131" s="267"/>
      <c r="I131" s="270"/>
      <c r="J131" s="272"/>
      <c r="K131" s="257"/>
      <c r="L131" s="272"/>
      <c r="M131" s="257"/>
      <c r="N131" s="272"/>
      <c r="O131" s="257"/>
      <c r="P131" s="261"/>
    </row>
    <row r="132" spans="1:16" s="1" customFormat="1" x14ac:dyDescent="0.3">
      <c r="A132" s="71" t="s">
        <v>686</v>
      </c>
      <c r="B132" s="189" t="s">
        <v>616</v>
      </c>
      <c r="C132" s="141" t="s">
        <v>112</v>
      </c>
      <c r="D132" s="85">
        <v>253</v>
      </c>
      <c r="E132" s="139">
        <v>253</v>
      </c>
      <c r="F132" s="276"/>
      <c r="G132" s="265"/>
      <c r="H132" s="267"/>
      <c r="I132" s="270"/>
      <c r="J132" s="272"/>
      <c r="K132" s="257"/>
      <c r="L132" s="272"/>
      <c r="M132" s="257"/>
      <c r="N132" s="272"/>
      <c r="O132" s="257"/>
      <c r="P132" s="261"/>
    </row>
    <row r="133" spans="1:16" s="1" customFormat="1" x14ac:dyDescent="0.3">
      <c r="A133" s="71" t="s">
        <v>687</v>
      </c>
      <c r="B133" s="189" t="s">
        <v>617</v>
      </c>
      <c r="C133" s="141" t="s">
        <v>112</v>
      </c>
      <c r="D133" s="85">
        <v>44</v>
      </c>
      <c r="E133" s="139">
        <v>44</v>
      </c>
      <c r="F133" s="276"/>
      <c r="G133" s="265"/>
      <c r="H133" s="267"/>
      <c r="I133" s="270"/>
      <c r="J133" s="272"/>
      <c r="K133" s="257"/>
      <c r="L133" s="272"/>
      <c r="M133" s="257"/>
      <c r="N133" s="272"/>
      <c r="O133" s="257"/>
      <c r="P133" s="261"/>
    </row>
    <row r="134" spans="1:16" s="1" customFormat="1" x14ac:dyDescent="0.3">
      <c r="A134" s="71" t="s">
        <v>688</v>
      </c>
      <c r="B134" s="189" t="s">
        <v>618</v>
      </c>
      <c r="C134" s="141" t="s">
        <v>277</v>
      </c>
      <c r="D134" s="85">
        <v>4487.49</v>
      </c>
      <c r="E134" s="139">
        <v>4487.49</v>
      </c>
      <c r="F134" s="276"/>
      <c r="G134" s="265"/>
      <c r="H134" s="267"/>
      <c r="I134" s="270"/>
      <c r="J134" s="272"/>
      <c r="K134" s="257"/>
      <c r="L134" s="272"/>
      <c r="M134" s="257"/>
      <c r="N134" s="272"/>
      <c r="O134" s="257"/>
      <c r="P134" s="261"/>
    </row>
    <row r="135" spans="1:16" s="1" customFormat="1" ht="56.25" x14ac:dyDescent="0.3">
      <c r="A135" s="71" t="s">
        <v>689</v>
      </c>
      <c r="B135" s="189" t="s">
        <v>619</v>
      </c>
      <c r="C135" s="141" t="s">
        <v>136</v>
      </c>
      <c r="D135" s="85">
        <v>1.6000000000000007E-2</v>
      </c>
      <c r="E135" s="139">
        <v>1.6000000000000007E-2</v>
      </c>
      <c r="F135" s="276"/>
      <c r="G135" s="265"/>
      <c r="H135" s="267"/>
      <c r="I135" s="270"/>
      <c r="J135" s="272"/>
      <c r="K135" s="257"/>
      <c r="L135" s="272"/>
      <c r="M135" s="257"/>
      <c r="N135" s="272"/>
      <c r="O135" s="257"/>
      <c r="P135" s="261"/>
    </row>
    <row r="136" spans="1:16" s="1" customFormat="1" x14ac:dyDescent="0.3">
      <c r="A136" s="71" t="s">
        <v>690</v>
      </c>
      <c r="B136" s="189" t="s">
        <v>620</v>
      </c>
      <c r="C136" s="141" t="s">
        <v>136</v>
      </c>
      <c r="D136" s="85">
        <v>2.6975700000000002</v>
      </c>
      <c r="E136" s="139">
        <v>2.6975700000000002</v>
      </c>
      <c r="F136" s="276"/>
      <c r="G136" s="265"/>
      <c r="H136" s="267"/>
      <c r="I136" s="270"/>
      <c r="J136" s="272"/>
      <c r="K136" s="257"/>
      <c r="L136" s="272"/>
      <c r="M136" s="257"/>
      <c r="N136" s="272"/>
      <c r="O136" s="257"/>
      <c r="P136" s="261"/>
    </row>
    <row r="137" spans="1:16" s="1" customFormat="1" ht="19.5" thickBot="1" x14ac:dyDescent="0.35">
      <c r="A137" s="71" t="s">
        <v>691</v>
      </c>
      <c r="B137" s="193" t="s">
        <v>621</v>
      </c>
      <c r="C137" s="150" t="s">
        <v>136</v>
      </c>
      <c r="D137" s="118">
        <v>9.7313100000000006</v>
      </c>
      <c r="E137" s="151">
        <v>9.7313100000000006</v>
      </c>
      <c r="F137" s="277"/>
      <c r="G137" s="278"/>
      <c r="H137" s="275"/>
      <c r="I137" s="274"/>
      <c r="J137" s="281"/>
      <c r="K137" s="280"/>
      <c r="L137" s="281"/>
      <c r="M137" s="280"/>
      <c r="N137" s="281"/>
      <c r="O137" s="280"/>
      <c r="P137" s="279"/>
    </row>
    <row r="138" spans="1:16" s="1" customFormat="1" ht="19.5" thickBot="1" x14ac:dyDescent="0.35">
      <c r="A138" s="77"/>
      <c r="B138" s="194" t="s">
        <v>76</v>
      </c>
      <c r="C138" s="82"/>
      <c r="D138" s="122"/>
      <c r="E138" s="123"/>
      <c r="F138" s="104">
        <f>H138+J138+L138+N138+P138</f>
        <v>3248135.5168755902</v>
      </c>
      <c r="G138" s="120">
        <f>I138+K138+M138+O138</f>
        <v>3248562.8599700001</v>
      </c>
      <c r="H138" s="73">
        <f t="shared" ref="H138:P138" si="5">SUM(H139:H224)-H191</f>
        <v>3248135.5168755902</v>
      </c>
      <c r="I138" s="78">
        <f t="shared" si="5"/>
        <v>3248562.8599700001</v>
      </c>
      <c r="J138" s="73">
        <f t="shared" si="5"/>
        <v>0</v>
      </c>
      <c r="K138" s="78">
        <f t="shared" si="5"/>
        <v>0</v>
      </c>
      <c r="L138" s="73">
        <f t="shared" si="5"/>
        <v>0</v>
      </c>
      <c r="M138" s="78">
        <f t="shared" si="5"/>
        <v>0</v>
      </c>
      <c r="N138" s="73">
        <f t="shared" si="5"/>
        <v>0</v>
      </c>
      <c r="O138" s="78">
        <f t="shared" si="5"/>
        <v>0</v>
      </c>
      <c r="P138" s="128">
        <f t="shared" si="5"/>
        <v>0</v>
      </c>
    </row>
    <row r="139" spans="1:16" s="1" customFormat="1" ht="56.25" x14ac:dyDescent="0.3">
      <c r="A139" s="70" t="s">
        <v>692</v>
      </c>
      <c r="B139" s="195" t="s">
        <v>60</v>
      </c>
      <c r="C139" s="172" t="s">
        <v>406</v>
      </c>
      <c r="D139" s="84" t="s">
        <v>407</v>
      </c>
      <c r="E139" s="92" t="s">
        <v>407</v>
      </c>
      <c r="F139" s="214">
        <f>H139+J139+L139+N139</f>
        <v>327390.54550175299</v>
      </c>
      <c r="G139" s="228">
        <f>I139+K139+M139+O139</f>
        <v>327390.54549000005</v>
      </c>
      <c r="H139" s="217">
        <v>327390.54550175299</v>
      </c>
      <c r="I139" s="231">
        <v>327390.54549000005</v>
      </c>
      <c r="J139" s="220"/>
      <c r="K139" s="223"/>
      <c r="L139" s="220"/>
      <c r="M139" s="223"/>
      <c r="N139" s="220"/>
      <c r="O139" s="223"/>
      <c r="P139" s="211"/>
    </row>
    <row r="140" spans="1:16" s="1" customFormat="1" x14ac:dyDescent="0.3">
      <c r="A140" s="71" t="s">
        <v>693</v>
      </c>
      <c r="B140" s="186" t="s">
        <v>408</v>
      </c>
      <c r="C140" s="83" t="s">
        <v>409</v>
      </c>
      <c r="D140" s="85">
        <v>1</v>
      </c>
      <c r="E140" s="94">
        <v>1</v>
      </c>
      <c r="F140" s="215"/>
      <c r="G140" s="229"/>
      <c r="H140" s="218"/>
      <c r="I140" s="233"/>
      <c r="J140" s="221"/>
      <c r="K140" s="224"/>
      <c r="L140" s="221"/>
      <c r="M140" s="224"/>
      <c r="N140" s="221"/>
      <c r="O140" s="224"/>
      <c r="P140" s="212"/>
    </row>
    <row r="141" spans="1:16" s="1" customFormat="1" x14ac:dyDescent="0.3">
      <c r="A141" s="71" t="s">
        <v>694</v>
      </c>
      <c r="B141" s="186" t="s">
        <v>410</v>
      </c>
      <c r="C141" s="83" t="s">
        <v>112</v>
      </c>
      <c r="D141" s="85">
        <v>2</v>
      </c>
      <c r="E141" s="94">
        <v>2</v>
      </c>
      <c r="F141" s="215"/>
      <c r="G141" s="229"/>
      <c r="H141" s="218"/>
      <c r="I141" s="233"/>
      <c r="J141" s="221"/>
      <c r="K141" s="224"/>
      <c r="L141" s="221"/>
      <c r="M141" s="224"/>
      <c r="N141" s="221"/>
      <c r="O141" s="224"/>
      <c r="P141" s="212"/>
    </row>
    <row r="142" spans="1:16" s="1" customFormat="1" ht="37.5" x14ac:dyDescent="0.3">
      <c r="A142" s="71" t="s">
        <v>695</v>
      </c>
      <c r="B142" s="186" t="s">
        <v>411</v>
      </c>
      <c r="C142" s="83" t="s">
        <v>112</v>
      </c>
      <c r="D142" s="85">
        <v>2</v>
      </c>
      <c r="E142" s="94">
        <v>2</v>
      </c>
      <c r="F142" s="215"/>
      <c r="G142" s="229"/>
      <c r="H142" s="218"/>
      <c r="I142" s="233"/>
      <c r="J142" s="221"/>
      <c r="K142" s="224"/>
      <c r="L142" s="221"/>
      <c r="M142" s="224"/>
      <c r="N142" s="221"/>
      <c r="O142" s="224"/>
      <c r="P142" s="212"/>
    </row>
    <row r="143" spans="1:16" s="1" customFormat="1" x14ac:dyDescent="0.3">
      <c r="A143" s="71" t="s">
        <v>696</v>
      </c>
      <c r="B143" s="186" t="s">
        <v>412</v>
      </c>
      <c r="C143" s="83" t="s">
        <v>112</v>
      </c>
      <c r="D143" s="85">
        <v>2</v>
      </c>
      <c r="E143" s="94">
        <v>2</v>
      </c>
      <c r="F143" s="215"/>
      <c r="G143" s="229"/>
      <c r="H143" s="218"/>
      <c r="I143" s="233"/>
      <c r="J143" s="221"/>
      <c r="K143" s="224"/>
      <c r="L143" s="221"/>
      <c r="M143" s="224"/>
      <c r="N143" s="221"/>
      <c r="O143" s="224"/>
      <c r="P143" s="212"/>
    </row>
    <row r="144" spans="1:16" s="1" customFormat="1" ht="37.5" x14ac:dyDescent="0.3">
      <c r="A144" s="71" t="s">
        <v>697</v>
      </c>
      <c r="B144" s="186" t="s">
        <v>413</v>
      </c>
      <c r="C144" s="83" t="s">
        <v>266</v>
      </c>
      <c r="D144" s="85">
        <v>1</v>
      </c>
      <c r="E144" s="94">
        <v>1</v>
      </c>
      <c r="F144" s="215"/>
      <c r="G144" s="229"/>
      <c r="H144" s="218"/>
      <c r="I144" s="233"/>
      <c r="J144" s="221"/>
      <c r="K144" s="224"/>
      <c r="L144" s="221"/>
      <c r="M144" s="224"/>
      <c r="N144" s="221"/>
      <c r="O144" s="224"/>
      <c r="P144" s="212"/>
    </row>
    <row r="145" spans="1:16" s="1" customFormat="1" x14ac:dyDescent="0.3">
      <c r="A145" s="71" t="s">
        <v>698</v>
      </c>
      <c r="B145" s="186" t="s">
        <v>414</v>
      </c>
      <c r="C145" s="83" t="s">
        <v>266</v>
      </c>
      <c r="D145" s="85">
        <v>1</v>
      </c>
      <c r="E145" s="94">
        <v>1</v>
      </c>
      <c r="F145" s="215"/>
      <c r="G145" s="229"/>
      <c r="H145" s="218"/>
      <c r="I145" s="233"/>
      <c r="J145" s="221"/>
      <c r="K145" s="224"/>
      <c r="L145" s="221"/>
      <c r="M145" s="224"/>
      <c r="N145" s="221"/>
      <c r="O145" s="224"/>
      <c r="P145" s="212"/>
    </row>
    <row r="146" spans="1:16" s="1" customFormat="1" x14ac:dyDescent="0.3">
      <c r="A146" s="71" t="s">
        <v>699</v>
      </c>
      <c r="B146" s="186" t="s">
        <v>415</v>
      </c>
      <c r="C146" s="83" t="s">
        <v>278</v>
      </c>
      <c r="D146" s="85">
        <v>2</v>
      </c>
      <c r="E146" s="94">
        <v>2</v>
      </c>
      <c r="F146" s="215"/>
      <c r="G146" s="229"/>
      <c r="H146" s="218"/>
      <c r="I146" s="233"/>
      <c r="J146" s="221"/>
      <c r="K146" s="224"/>
      <c r="L146" s="221"/>
      <c r="M146" s="224"/>
      <c r="N146" s="221"/>
      <c r="O146" s="224"/>
      <c r="P146" s="212"/>
    </row>
    <row r="147" spans="1:16" s="1" customFormat="1" x14ac:dyDescent="0.3">
      <c r="A147" s="71" t="s">
        <v>700</v>
      </c>
      <c r="B147" s="186" t="s">
        <v>416</v>
      </c>
      <c r="C147" s="83" t="s">
        <v>278</v>
      </c>
      <c r="D147" s="85">
        <v>2</v>
      </c>
      <c r="E147" s="94">
        <v>2</v>
      </c>
      <c r="F147" s="215"/>
      <c r="G147" s="229"/>
      <c r="H147" s="218"/>
      <c r="I147" s="233"/>
      <c r="J147" s="221"/>
      <c r="K147" s="224"/>
      <c r="L147" s="221"/>
      <c r="M147" s="224"/>
      <c r="N147" s="221"/>
      <c r="O147" s="224"/>
      <c r="P147" s="212"/>
    </row>
    <row r="148" spans="1:16" s="1" customFormat="1" ht="37.5" x14ac:dyDescent="0.3">
      <c r="A148" s="71" t="s">
        <v>701</v>
      </c>
      <c r="B148" s="186" t="s">
        <v>417</v>
      </c>
      <c r="C148" s="83" t="s">
        <v>278</v>
      </c>
      <c r="D148" s="85">
        <v>2</v>
      </c>
      <c r="E148" s="94">
        <v>2</v>
      </c>
      <c r="F148" s="215"/>
      <c r="G148" s="229"/>
      <c r="H148" s="218"/>
      <c r="I148" s="233"/>
      <c r="J148" s="221"/>
      <c r="K148" s="224"/>
      <c r="L148" s="221"/>
      <c r="M148" s="224"/>
      <c r="N148" s="221"/>
      <c r="O148" s="224"/>
      <c r="P148" s="212"/>
    </row>
    <row r="149" spans="1:16" s="1" customFormat="1" x14ac:dyDescent="0.3">
      <c r="A149" s="71" t="s">
        <v>702</v>
      </c>
      <c r="B149" s="186" t="s">
        <v>418</v>
      </c>
      <c r="C149" s="83" t="s">
        <v>262</v>
      </c>
      <c r="D149" s="85">
        <v>1</v>
      </c>
      <c r="E149" s="94">
        <v>1</v>
      </c>
      <c r="F149" s="215"/>
      <c r="G149" s="229"/>
      <c r="H149" s="218"/>
      <c r="I149" s="233"/>
      <c r="J149" s="221"/>
      <c r="K149" s="224"/>
      <c r="L149" s="221"/>
      <c r="M149" s="224"/>
      <c r="N149" s="221"/>
      <c r="O149" s="224"/>
      <c r="P149" s="212"/>
    </row>
    <row r="150" spans="1:16" s="1" customFormat="1" ht="38.25" thickBot="1" x14ac:dyDescent="0.35">
      <c r="A150" s="71" t="s">
        <v>703</v>
      </c>
      <c r="B150" s="187" t="s">
        <v>419</v>
      </c>
      <c r="C150" s="102" t="s">
        <v>278</v>
      </c>
      <c r="D150" s="118">
        <v>1</v>
      </c>
      <c r="E150" s="119">
        <v>1</v>
      </c>
      <c r="F150" s="216"/>
      <c r="G150" s="230"/>
      <c r="H150" s="219"/>
      <c r="I150" s="232"/>
      <c r="J150" s="222"/>
      <c r="K150" s="225"/>
      <c r="L150" s="222"/>
      <c r="M150" s="225"/>
      <c r="N150" s="222"/>
      <c r="O150" s="225"/>
      <c r="P150" s="213"/>
    </row>
    <row r="151" spans="1:16" s="1" customFormat="1" ht="57" thickBot="1" x14ac:dyDescent="0.35">
      <c r="A151" s="66" t="s">
        <v>704</v>
      </c>
      <c r="B151" s="185" t="s">
        <v>289</v>
      </c>
      <c r="C151" s="101" t="s">
        <v>222</v>
      </c>
      <c r="D151" s="175">
        <v>1</v>
      </c>
      <c r="E151" s="176">
        <v>1</v>
      </c>
      <c r="F151" s="104">
        <f t="shared" ref="F151:G155" si="6">H151+J151+L151+N151</f>
        <v>26452.568449999999</v>
      </c>
      <c r="G151" s="89">
        <f t="shared" si="6"/>
        <v>26452.568219999997</v>
      </c>
      <c r="H151" s="73">
        <v>26452.568449999999</v>
      </c>
      <c r="I151" s="78">
        <v>26452.568219999997</v>
      </c>
      <c r="J151" s="125"/>
      <c r="K151" s="52"/>
      <c r="L151" s="125"/>
      <c r="M151" s="52"/>
      <c r="N151" s="125"/>
      <c r="O151" s="52"/>
      <c r="P151" s="80"/>
    </row>
    <row r="152" spans="1:16" s="1" customFormat="1" ht="19.5" thickBot="1" x14ac:dyDescent="0.35">
      <c r="A152" s="66" t="s">
        <v>705</v>
      </c>
      <c r="B152" s="185" t="s">
        <v>420</v>
      </c>
      <c r="C152" s="101" t="s">
        <v>421</v>
      </c>
      <c r="D152" s="175">
        <v>1</v>
      </c>
      <c r="E152" s="176">
        <v>1</v>
      </c>
      <c r="F152" s="104">
        <f t="shared" si="6"/>
        <v>366.66699999999997</v>
      </c>
      <c r="G152" s="89">
        <f t="shared" si="6"/>
        <v>366</v>
      </c>
      <c r="H152" s="73">
        <v>366.66699999999997</v>
      </c>
      <c r="I152" s="78">
        <v>366</v>
      </c>
      <c r="J152" s="125"/>
      <c r="K152" s="52"/>
      <c r="L152" s="125"/>
      <c r="M152" s="52"/>
      <c r="N152" s="125"/>
      <c r="O152" s="52"/>
      <c r="P152" s="80"/>
    </row>
    <row r="153" spans="1:16" s="1" customFormat="1" ht="19.5" thickBot="1" x14ac:dyDescent="0.35">
      <c r="A153" s="66" t="s">
        <v>706</v>
      </c>
      <c r="B153" s="185" t="s">
        <v>287</v>
      </c>
      <c r="C153" s="101" t="s">
        <v>134</v>
      </c>
      <c r="D153" s="175">
        <v>1</v>
      </c>
      <c r="E153" s="176">
        <v>1</v>
      </c>
      <c r="F153" s="104">
        <f t="shared" si="6"/>
        <v>58915.710352775299</v>
      </c>
      <c r="G153" s="89">
        <f t="shared" si="6"/>
        <v>58915.710000000006</v>
      </c>
      <c r="H153" s="73">
        <v>58915.710352775299</v>
      </c>
      <c r="I153" s="78">
        <v>58915.710000000006</v>
      </c>
      <c r="J153" s="125"/>
      <c r="K153" s="52"/>
      <c r="L153" s="125"/>
      <c r="M153" s="52"/>
      <c r="N153" s="125"/>
      <c r="O153" s="52"/>
      <c r="P153" s="80"/>
    </row>
    <row r="154" spans="1:16" s="1" customFormat="1" ht="113.25" thickBot="1" x14ac:dyDescent="0.35">
      <c r="A154" s="68" t="s">
        <v>707</v>
      </c>
      <c r="B154" s="202" t="s">
        <v>422</v>
      </c>
      <c r="C154" s="174" t="s">
        <v>423</v>
      </c>
      <c r="D154" s="152">
        <v>1</v>
      </c>
      <c r="E154" s="153">
        <v>1</v>
      </c>
      <c r="F154" s="163">
        <f t="shared" si="6"/>
        <v>445.3</v>
      </c>
      <c r="G154" s="90">
        <f t="shared" si="6"/>
        <v>445.3</v>
      </c>
      <c r="H154" s="180">
        <v>445.3</v>
      </c>
      <c r="I154" s="181">
        <v>445.3</v>
      </c>
      <c r="J154" s="182"/>
      <c r="K154" s="177"/>
      <c r="L154" s="182"/>
      <c r="M154" s="177"/>
      <c r="N154" s="182"/>
      <c r="O154" s="177"/>
      <c r="P154" s="179"/>
    </row>
    <row r="155" spans="1:16" s="1" customFormat="1" ht="56.25" x14ac:dyDescent="0.3">
      <c r="A155" s="70" t="s">
        <v>708</v>
      </c>
      <c r="B155" s="201" t="s">
        <v>63</v>
      </c>
      <c r="C155" s="172" t="s">
        <v>424</v>
      </c>
      <c r="D155" s="84" t="s">
        <v>425</v>
      </c>
      <c r="E155" s="92" t="s">
        <v>425</v>
      </c>
      <c r="F155" s="214">
        <f t="shared" si="6"/>
        <v>919806.08778308704</v>
      </c>
      <c r="G155" s="228">
        <f t="shared" si="6"/>
        <v>919806.08779999998</v>
      </c>
      <c r="H155" s="217">
        <v>919806.08778308704</v>
      </c>
      <c r="I155" s="231">
        <f>835663.87978+84142.20802</f>
        <v>919806.08779999998</v>
      </c>
      <c r="J155" s="220"/>
      <c r="K155" s="223"/>
      <c r="L155" s="220"/>
      <c r="M155" s="223"/>
      <c r="N155" s="220"/>
      <c r="O155" s="223"/>
      <c r="P155" s="211"/>
    </row>
    <row r="156" spans="1:16" s="1" customFormat="1" x14ac:dyDescent="0.3">
      <c r="A156" s="71" t="s">
        <v>443</v>
      </c>
      <c r="B156" s="189" t="s">
        <v>426</v>
      </c>
      <c r="C156" s="83" t="s">
        <v>136</v>
      </c>
      <c r="D156" s="85">
        <v>72.927999999999997</v>
      </c>
      <c r="E156" s="94">
        <v>72.927999999999997</v>
      </c>
      <c r="F156" s="215"/>
      <c r="G156" s="229"/>
      <c r="H156" s="218"/>
      <c r="I156" s="233"/>
      <c r="J156" s="221"/>
      <c r="K156" s="224"/>
      <c r="L156" s="221"/>
      <c r="M156" s="224"/>
      <c r="N156" s="221"/>
      <c r="O156" s="224"/>
      <c r="P156" s="212"/>
    </row>
    <row r="157" spans="1:16" s="1" customFormat="1" x14ac:dyDescent="0.3">
      <c r="A157" s="71" t="s">
        <v>709</v>
      </c>
      <c r="B157" s="189" t="s">
        <v>352</v>
      </c>
      <c r="C157" s="83" t="s">
        <v>136</v>
      </c>
      <c r="D157" s="85">
        <v>3.9419</v>
      </c>
      <c r="E157" s="94">
        <v>3.93255</v>
      </c>
      <c r="F157" s="215"/>
      <c r="G157" s="229"/>
      <c r="H157" s="218"/>
      <c r="I157" s="233"/>
      <c r="J157" s="221"/>
      <c r="K157" s="224"/>
      <c r="L157" s="221"/>
      <c r="M157" s="224"/>
      <c r="N157" s="221"/>
      <c r="O157" s="224"/>
      <c r="P157" s="212"/>
    </row>
    <row r="158" spans="1:16" s="1" customFormat="1" ht="37.5" x14ac:dyDescent="0.3">
      <c r="A158" s="71" t="s">
        <v>710</v>
      </c>
      <c r="B158" s="189" t="s">
        <v>427</v>
      </c>
      <c r="C158" s="83" t="s">
        <v>428</v>
      </c>
      <c r="D158" s="85">
        <v>10</v>
      </c>
      <c r="E158" s="94">
        <v>10</v>
      </c>
      <c r="F158" s="215"/>
      <c r="G158" s="229"/>
      <c r="H158" s="218"/>
      <c r="I158" s="233"/>
      <c r="J158" s="221"/>
      <c r="K158" s="224"/>
      <c r="L158" s="221"/>
      <c r="M158" s="224"/>
      <c r="N158" s="221"/>
      <c r="O158" s="224"/>
      <c r="P158" s="212"/>
    </row>
    <row r="159" spans="1:16" s="1" customFormat="1" x14ac:dyDescent="0.3">
      <c r="A159" s="71" t="s">
        <v>711</v>
      </c>
      <c r="B159" s="189" t="s">
        <v>283</v>
      </c>
      <c r="C159" s="83" t="s">
        <v>278</v>
      </c>
      <c r="D159" s="85">
        <v>15</v>
      </c>
      <c r="E159" s="94">
        <v>15</v>
      </c>
      <c r="F159" s="215"/>
      <c r="G159" s="229"/>
      <c r="H159" s="218"/>
      <c r="I159" s="233"/>
      <c r="J159" s="221"/>
      <c r="K159" s="224"/>
      <c r="L159" s="221"/>
      <c r="M159" s="224"/>
      <c r="N159" s="221"/>
      <c r="O159" s="224"/>
      <c r="P159" s="212"/>
    </row>
    <row r="160" spans="1:16" s="1" customFormat="1" x14ac:dyDescent="0.3">
      <c r="A160" s="71" t="s">
        <v>712</v>
      </c>
      <c r="B160" s="189" t="s">
        <v>429</v>
      </c>
      <c r="C160" s="83" t="s">
        <v>278</v>
      </c>
      <c r="D160" s="85">
        <v>2353</v>
      </c>
      <c r="E160" s="94">
        <v>2353</v>
      </c>
      <c r="F160" s="215"/>
      <c r="G160" s="229"/>
      <c r="H160" s="218"/>
      <c r="I160" s="233"/>
      <c r="J160" s="221"/>
      <c r="K160" s="224"/>
      <c r="L160" s="221"/>
      <c r="M160" s="224"/>
      <c r="N160" s="221"/>
      <c r="O160" s="224"/>
      <c r="P160" s="212"/>
    </row>
    <row r="161" spans="1:16" s="1" customFormat="1" x14ac:dyDescent="0.3">
      <c r="A161" s="71" t="s">
        <v>713</v>
      </c>
      <c r="B161" s="189" t="s">
        <v>430</v>
      </c>
      <c r="C161" s="83" t="s">
        <v>262</v>
      </c>
      <c r="D161" s="85">
        <v>33</v>
      </c>
      <c r="E161" s="94">
        <v>33</v>
      </c>
      <c r="F161" s="215"/>
      <c r="G161" s="229"/>
      <c r="H161" s="218"/>
      <c r="I161" s="233"/>
      <c r="J161" s="221"/>
      <c r="K161" s="224"/>
      <c r="L161" s="221"/>
      <c r="M161" s="224"/>
      <c r="N161" s="221"/>
      <c r="O161" s="224"/>
      <c r="P161" s="212"/>
    </row>
    <row r="162" spans="1:16" s="1" customFormat="1" ht="37.5" x14ac:dyDescent="0.3">
      <c r="A162" s="71" t="s">
        <v>714</v>
      </c>
      <c r="B162" s="189" t="s">
        <v>398</v>
      </c>
      <c r="C162" s="83" t="s">
        <v>278</v>
      </c>
      <c r="D162" s="85">
        <v>12</v>
      </c>
      <c r="E162" s="94">
        <v>12</v>
      </c>
      <c r="F162" s="215"/>
      <c r="G162" s="229"/>
      <c r="H162" s="218"/>
      <c r="I162" s="233"/>
      <c r="J162" s="221"/>
      <c r="K162" s="224"/>
      <c r="L162" s="221"/>
      <c r="M162" s="224"/>
      <c r="N162" s="221"/>
      <c r="O162" s="224"/>
      <c r="P162" s="212"/>
    </row>
    <row r="163" spans="1:16" s="1" customFormat="1" ht="19.5" thickBot="1" x14ac:dyDescent="0.35">
      <c r="A163" s="71" t="s">
        <v>715</v>
      </c>
      <c r="B163" s="191" t="s">
        <v>431</v>
      </c>
      <c r="C163" s="102"/>
      <c r="D163" s="118"/>
      <c r="E163" s="119"/>
      <c r="F163" s="216"/>
      <c r="G163" s="230"/>
      <c r="H163" s="219"/>
      <c r="I163" s="232"/>
      <c r="J163" s="222"/>
      <c r="K163" s="225"/>
      <c r="L163" s="222"/>
      <c r="M163" s="225"/>
      <c r="N163" s="222"/>
      <c r="O163" s="225"/>
      <c r="P163" s="213"/>
    </row>
    <row r="164" spans="1:16" s="1" customFormat="1" ht="56.25" x14ac:dyDescent="0.3">
      <c r="A164" s="70" t="s">
        <v>716</v>
      </c>
      <c r="B164" s="195" t="s">
        <v>64</v>
      </c>
      <c r="C164" s="172" t="s">
        <v>424</v>
      </c>
      <c r="D164" s="84" t="s">
        <v>432</v>
      </c>
      <c r="E164" s="92" t="s">
        <v>432</v>
      </c>
      <c r="F164" s="214">
        <f>H164+J164+L164+N164</f>
        <v>1174074.0457850699</v>
      </c>
      <c r="G164" s="228">
        <f>I164+K164+M164+O164</f>
        <v>1174074.04578</v>
      </c>
      <c r="H164" s="217">
        <v>1174074.0457850699</v>
      </c>
      <c r="I164" s="231">
        <f>874467.52362+299606.52216</f>
        <v>1174074.04578</v>
      </c>
      <c r="J164" s="220"/>
      <c r="K164" s="223"/>
      <c r="L164" s="220"/>
      <c r="M164" s="223"/>
      <c r="N164" s="220"/>
      <c r="O164" s="223"/>
      <c r="P164" s="211"/>
    </row>
    <row r="165" spans="1:16" s="1" customFormat="1" x14ac:dyDescent="0.3">
      <c r="A165" s="71" t="s">
        <v>717</v>
      </c>
      <c r="B165" s="186" t="s">
        <v>426</v>
      </c>
      <c r="C165" s="83" t="s">
        <v>136</v>
      </c>
      <c r="D165" s="85">
        <v>22.71</v>
      </c>
      <c r="E165" s="94">
        <v>22.71</v>
      </c>
      <c r="F165" s="215"/>
      <c r="G165" s="229"/>
      <c r="H165" s="218"/>
      <c r="I165" s="233"/>
      <c r="J165" s="221"/>
      <c r="K165" s="224"/>
      <c r="L165" s="221"/>
      <c r="M165" s="224"/>
      <c r="N165" s="221"/>
      <c r="O165" s="224"/>
      <c r="P165" s="212"/>
    </row>
    <row r="166" spans="1:16" s="1" customFormat="1" x14ac:dyDescent="0.3">
      <c r="A166" s="71" t="s">
        <v>718</v>
      </c>
      <c r="B166" s="186" t="s">
        <v>352</v>
      </c>
      <c r="C166" s="83" t="s">
        <v>136</v>
      </c>
      <c r="D166" s="85">
        <v>0.23</v>
      </c>
      <c r="E166" s="94">
        <v>0.22800000000000001</v>
      </c>
      <c r="F166" s="215"/>
      <c r="G166" s="229"/>
      <c r="H166" s="218"/>
      <c r="I166" s="233"/>
      <c r="J166" s="221"/>
      <c r="K166" s="224"/>
      <c r="L166" s="221"/>
      <c r="M166" s="224"/>
      <c r="N166" s="221"/>
      <c r="O166" s="224"/>
      <c r="P166" s="212"/>
    </row>
    <row r="167" spans="1:16" s="1" customFormat="1" x14ac:dyDescent="0.3">
      <c r="A167" s="71" t="s">
        <v>719</v>
      </c>
      <c r="B167" s="186" t="s">
        <v>429</v>
      </c>
      <c r="C167" s="83" t="s">
        <v>278</v>
      </c>
      <c r="D167" s="85">
        <v>5397</v>
      </c>
      <c r="E167" s="94">
        <v>5397</v>
      </c>
      <c r="F167" s="215"/>
      <c r="G167" s="229"/>
      <c r="H167" s="218"/>
      <c r="I167" s="233"/>
      <c r="J167" s="221"/>
      <c r="K167" s="224"/>
      <c r="L167" s="221"/>
      <c r="M167" s="224"/>
      <c r="N167" s="221"/>
      <c r="O167" s="224"/>
      <c r="P167" s="212"/>
    </row>
    <row r="168" spans="1:16" s="1" customFormat="1" ht="37.5" x14ac:dyDescent="0.3">
      <c r="A168" s="71" t="s">
        <v>720</v>
      </c>
      <c r="B168" s="186" t="s">
        <v>433</v>
      </c>
      <c r="C168" s="83" t="s">
        <v>266</v>
      </c>
      <c r="D168" s="85">
        <v>1</v>
      </c>
      <c r="E168" s="94">
        <v>1</v>
      </c>
      <c r="F168" s="215"/>
      <c r="G168" s="229"/>
      <c r="H168" s="218"/>
      <c r="I168" s="233"/>
      <c r="J168" s="221"/>
      <c r="K168" s="224"/>
      <c r="L168" s="221"/>
      <c r="M168" s="224"/>
      <c r="N168" s="221"/>
      <c r="O168" s="224"/>
      <c r="P168" s="212"/>
    </row>
    <row r="169" spans="1:16" s="1" customFormat="1" ht="37.5" x14ac:dyDescent="0.3">
      <c r="A169" s="71" t="s">
        <v>721</v>
      </c>
      <c r="B169" s="186" t="s">
        <v>434</v>
      </c>
      <c r="C169" s="83" t="s">
        <v>266</v>
      </c>
      <c r="D169" s="85">
        <v>1</v>
      </c>
      <c r="E169" s="94">
        <v>1</v>
      </c>
      <c r="F169" s="215"/>
      <c r="G169" s="229"/>
      <c r="H169" s="218"/>
      <c r="I169" s="233"/>
      <c r="J169" s="221"/>
      <c r="K169" s="224"/>
      <c r="L169" s="221"/>
      <c r="M169" s="224"/>
      <c r="N169" s="221"/>
      <c r="O169" s="224"/>
      <c r="P169" s="212"/>
    </row>
    <row r="170" spans="1:16" s="1" customFormat="1" x14ac:dyDescent="0.3">
      <c r="A170" s="71" t="s">
        <v>722</v>
      </c>
      <c r="B170" s="186" t="s">
        <v>435</v>
      </c>
      <c r="C170" s="83" t="s">
        <v>278</v>
      </c>
      <c r="D170" s="85">
        <v>1</v>
      </c>
      <c r="E170" s="94">
        <v>1</v>
      </c>
      <c r="F170" s="215"/>
      <c r="G170" s="229"/>
      <c r="H170" s="218"/>
      <c r="I170" s="233"/>
      <c r="J170" s="221"/>
      <c r="K170" s="224"/>
      <c r="L170" s="221"/>
      <c r="M170" s="224"/>
      <c r="N170" s="221"/>
      <c r="O170" s="224"/>
      <c r="P170" s="212"/>
    </row>
    <row r="171" spans="1:16" s="1" customFormat="1" x14ac:dyDescent="0.3">
      <c r="A171" s="71" t="s">
        <v>723</v>
      </c>
      <c r="B171" s="186" t="s">
        <v>436</v>
      </c>
      <c r="C171" s="83" t="s">
        <v>278</v>
      </c>
      <c r="D171" s="85">
        <v>1</v>
      </c>
      <c r="E171" s="94">
        <v>1</v>
      </c>
      <c r="F171" s="215"/>
      <c r="G171" s="229"/>
      <c r="H171" s="218"/>
      <c r="I171" s="233"/>
      <c r="J171" s="221"/>
      <c r="K171" s="224"/>
      <c r="L171" s="221"/>
      <c r="M171" s="224"/>
      <c r="N171" s="221"/>
      <c r="O171" s="224"/>
      <c r="P171" s="212"/>
    </row>
    <row r="172" spans="1:16" s="1" customFormat="1" x14ac:dyDescent="0.3">
      <c r="A172" s="71" t="s">
        <v>724</v>
      </c>
      <c r="B172" s="186" t="s">
        <v>437</v>
      </c>
      <c r="C172" s="83" t="s">
        <v>266</v>
      </c>
      <c r="D172" s="85">
        <v>1</v>
      </c>
      <c r="E172" s="94">
        <v>1</v>
      </c>
      <c r="F172" s="215"/>
      <c r="G172" s="229"/>
      <c r="H172" s="218"/>
      <c r="I172" s="233"/>
      <c r="J172" s="221"/>
      <c r="K172" s="224"/>
      <c r="L172" s="221"/>
      <c r="M172" s="224"/>
      <c r="N172" s="221"/>
      <c r="O172" s="224"/>
      <c r="P172" s="212"/>
    </row>
    <row r="173" spans="1:16" s="1" customFormat="1" ht="37.5" x14ac:dyDescent="0.3">
      <c r="A173" s="71" t="s">
        <v>725</v>
      </c>
      <c r="B173" s="186" t="s">
        <v>438</v>
      </c>
      <c r="C173" s="83" t="s">
        <v>266</v>
      </c>
      <c r="D173" s="85">
        <v>1</v>
      </c>
      <c r="E173" s="94">
        <v>1</v>
      </c>
      <c r="F173" s="215"/>
      <c r="G173" s="229"/>
      <c r="H173" s="218"/>
      <c r="I173" s="233"/>
      <c r="J173" s="221"/>
      <c r="K173" s="224"/>
      <c r="L173" s="221"/>
      <c r="M173" s="224"/>
      <c r="N173" s="221"/>
      <c r="O173" s="224"/>
      <c r="P173" s="212"/>
    </row>
    <row r="174" spans="1:16" s="1" customFormat="1" ht="37.5" x14ac:dyDescent="0.3">
      <c r="A174" s="71" t="s">
        <v>726</v>
      </c>
      <c r="B174" s="186" t="s">
        <v>398</v>
      </c>
      <c r="C174" s="83" t="s">
        <v>266</v>
      </c>
      <c r="D174" s="85">
        <v>18</v>
      </c>
      <c r="E174" s="94">
        <v>18</v>
      </c>
      <c r="F174" s="215"/>
      <c r="G174" s="229"/>
      <c r="H174" s="218"/>
      <c r="I174" s="233"/>
      <c r="J174" s="221"/>
      <c r="K174" s="224"/>
      <c r="L174" s="221"/>
      <c r="M174" s="224"/>
      <c r="N174" s="221"/>
      <c r="O174" s="224"/>
      <c r="P174" s="212"/>
    </row>
    <row r="175" spans="1:16" s="1" customFormat="1" x14ac:dyDescent="0.3">
      <c r="A175" s="71" t="s">
        <v>727</v>
      </c>
      <c r="B175" s="186" t="s">
        <v>283</v>
      </c>
      <c r="C175" s="83" t="s">
        <v>278</v>
      </c>
      <c r="D175" s="85">
        <v>50</v>
      </c>
      <c r="E175" s="94">
        <v>50</v>
      </c>
      <c r="F175" s="215"/>
      <c r="G175" s="229"/>
      <c r="H175" s="218"/>
      <c r="I175" s="233"/>
      <c r="J175" s="221"/>
      <c r="K175" s="224"/>
      <c r="L175" s="221"/>
      <c r="M175" s="224"/>
      <c r="N175" s="221"/>
      <c r="O175" s="224"/>
      <c r="P175" s="212"/>
    </row>
    <row r="176" spans="1:16" s="1" customFormat="1" ht="19.5" thickBot="1" x14ac:dyDescent="0.35">
      <c r="A176" s="71" t="s">
        <v>728</v>
      </c>
      <c r="B176" s="187" t="s">
        <v>431</v>
      </c>
      <c r="C176" s="102"/>
      <c r="D176" s="118"/>
      <c r="E176" s="119"/>
      <c r="F176" s="216"/>
      <c r="G176" s="230"/>
      <c r="H176" s="219"/>
      <c r="I176" s="232"/>
      <c r="J176" s="222"/>
      <c r="K176" s="225"/>
      <c r="L176" s="222"/>
      <c r="M176" s="225"/>
      <c r="N176" s="222"/>
      <c r="O176" s="225"/>
      <c r="P176" s="213"/>
    </row>
    <row r="177" spans="1:16" s="1" customFormat="1" ht="56.25" x14ac:dyDescent="0.3">
      <c r="A177" s="70" t="s">
        <v>729</v>
      </c>
      <c r="B177" s="195" t="s">
        <v>65</v>
      </c>
      <c r="C177" s="172" t="s">
        <v>424</v>
      </c>
      <c r="D177" s="84" t="s">
        <v>439</v>
      </c>
      <c r="E177" s="92" t="s">
        <v>439</v>
      </c>
      <c r="F177" s="214">
        <f>H177+J177+L177+N177</f>
        <v>590320.63931260898</v>
      </c>
      <c r="G177" s="228">
        <f>I177+K177+M177+O177</f>
        <v>590320.63928999996</v>
      </c>
      <c r="H177" s="217">
        <v>590320.63931260898</v>
      </c>
      <c r="I177" s="231">
        <f>557497.38324+32823.25605</f>
        <v>590320.63928999996</v>
      </c>
      <c r="J177" s="220"/>
      <c r="K177" s="223"/>
      <c r="L177" s="220"/>
      <c r="M177" s="223"/>
      <c r="N177" s="220"/>
      <c r="O177" s="223"/>
      <c r="P177" s="211"/>
    </row>
    <row r="178" spans="1:16" s="1" customFormat="1" x14ac:dyDescent="0.3">
      <c r="A178" s="71" t="s">
        <v>290</v>
      </c>
      <c r="B178" s="186" t="s">
        <v>426</v>
      </c>
      <c r="C178" s="83" t="s">
        <v>136</v>
      </c>
      <c r="D178" s="85">
        <v>63.74</v>
      </c>
      <c r="E178" s="94">
        <v>63.741999999999997</v>
      </c>
      <c r="F178" s="215"/>
      <c r="G178" s="229"/>
      <c r="H178" s="218"/>
      <c r="I178" s="233"/>
      <c r="J178" s="221"/>
      <c r="K178" s="224"/>
      <c r="L178" s="221"/>
      <c r="M178" s="224"/>
      <c r="N178" s="221"/>
      <c r="O178" s="224"/>
      <c r="P178" s="212"/>
    </row>
    <row r="179" spans="1:16" s="1" customFormat="1" x14ac:dyDescent="0.3">
      <c r="A179" s="71" t="s">
        <v>291</v>
      </c>
      <c r="B179" s="186" t="s">
        <v>429</v>
      </c>
      <c r="C179" s="83" t="s">
        <v>278</v>
      </c>
      <c r="D179" s="85">
        <v>1106</v>
      </c>
      <c r="E179" s="94">
        <v>1106</v>
      </c>
      <c r="F179" s="215"/>
      <c r="G179" s="229"/>
      <c r="H179" s="218"/>
      <c r="I179" s="233"/>
      <c r="J179" s="221"/>
      <c r="K179" s="224"/>
      <c r="L179" s="221"/>
      <c r="M179" s="224"/>
      <c r="N179" s="221"/>
      <c r="O179" s="224"/>
      <c r="P179" s="212"/>
    </row>
    <row r="180" spans="1:16" s="1" customFormat="1" x14ac:dyDescent="0.3">
      <c r="A180" s="71" t="s">
        <v>292</v>
      </c>
      <c r="B180" s="186" t="s">
        <v>352</v>
      </c>
      <c r="C180" s="83" t="s">
        <v>136</v>
      </c>
      <c r="D180" s="85">
        <v>8.35</v>
      </c>
      <c r="E180" s="94">
        <v>8.3510000000000009</v>
      </c>
      <c r="F180" s="215"/>
      <c r="G180" s="229"/>
      <c r="H180" s="218"/>
      <c r="I180" s="233"/>
      <c r="J180" s="221"/>
      <c r="K180" s="224"/>
      <c r="L180" s="221"/>
      <c r="M180" s="224"/>
      <c r="N180" s="221"/>
      <c r="O180" s="224"/>
      <c r="P180" s="212"/>
    </row>
    <row r="181" spans="1:16" s="1" customFormat="1" x14ac:dyDescent="0.3">
      <c r="A181" s="71" t="s">
        <v>293</v>
      </c>
      <c r="B181" s="186" t="s">
        <v>283</v>
      </c>
      <c r="C181" s="83" t="s">
        <v>278</v>
      </c>
      <c r="D181" s="85">
        <v>37</v>
      </c>
      <c r="E181" s="94">
        <v>37</v>
      </c>
      <c r="F181" s="215"/>
      <c r="G181" s="229"/>
      <c r="H181" s="218"/>
      <c r="I181" s="233"/>
      <c r="J181" s="221"/>
      <c r="K181" s="224"/>
      <c r="L181" s="221"/>
      <c r="M181" s="224"/>
      <c r="N181" s="221"/>
      <c r="O181" s="224"/>
      <c r="P181" s="212"/>
    </row>
    <row r="182" spans="1:16" s="1" customFormat="1" x14ac:dyDescent="0.3">
      <c r="A182" s="71" t="s">
        <v>294</v>
      </c>
      <c r="B182" s="186" t="s">
        <v>440</v>
      </c>
      <c r="C182" s="83" t="s">
        <v>266</v>
      </c>
      <c r="D182" s="85">
        <v>1</v>
      </c>
      <c r="E182" s="94">
        <v>1</v>
      </c>
      <c r="F182" s="215"/>
      <c r="G182" s="229"/>
      <c r="H182" s="218"/>
      <c r="I182" s="233"/>
      <c r="J182" s="221"/>
      <c r="K182" s="224"/>
      <c r="L182" s="221"/>
      <c r="M182" s="224"/>
      <c r="N182" s="221"/>
      <c r="O182" s="224"/>
      <c r="P182" s="212"/>
    </row>
    <row r="183" spans="1:16" s="1" customFormat="1" x14ac:dyDescent="0.3">
      <c r="A183" s="71" t="s">
        <v>295</v>
      </c>
      <c r="B183" s="186" t="s">
        <v>441</v>
      </c>
      <c r="C183" s="83" t="s">
        <v>266</v>
      </c>
      <c r="D183" s="85">
        <v>1</v>
      </c>
      <c r="E183" s="94">
        <v>1</v>
      </c>
      <c r="F183" s="215"/>
      <c r="G183" s="229"/>
      <c r="H183" s="218"/>
      <c r="I183" s="233"/>
      <c r="J183" s="221"/>
      <c r="K183" s="224"/>
      <c r="L183" s="221"/>
      <c r="M183" s="224"/>
      <c r="N183" s="221"/>
      <c r="O183" s="224"/>
      <c r="P183" s="212"/>
    </row>
    <row r="184" spans="1:16" s="1" customFormat="1" x14ac:dyDescent="0.3">
      <c r="A184" s="71" t="s">
        <v>296</v>
      </c>
      <c r="B184" s="186" t="s">
        <v>442</v>
      </c>
      <c r="C184" s="83" t="s">
        <v>266</v>
      </c>
      <c r="D184" s="85">
        <v>1</v>
      </c>
      <c r="E184" s="94">
        <v>1</v>
      </c>
      <c r="F184" s="215"/>
      <c r="G184" s="229"/>
      <c r="H184" s="218"/>
      <c r="I184" s="233"/>
      <c r="J184" s="221"/>
      <c r="K184" s="224"/>
      <c r="L184" s="221"/>
      <c r="M184" s="224"/>
      <c r="N184" s="221"/>
      <c r="O184" s="224"/>
      <c r="P184" s="212"/>
    </row>
    <row r="185" spans="1:16" s="1" customFormat="1" ht="37.5" x14ac:dyDescent="0.3">
      <c r="A185" s="71" t="s">
        <v>297</v>
      </c>
      <c r="B185" s="186" t="s">
        <v>398</v>
      </c>
      <c r="C185" s="83" t="s">
        <v>278</v>
      </c>
      <c r="D185" s="85">
        <v>16</v>
      </c>
      <c r="E185" s="94">
        <v>16</v>
      </c>
      <c r="F185" s="215"/>
      <c r="G185" s="229"/>
      <c r="H185" s="218"/>
      <c r="I185" s="233"/>
      <c r="J185" s="221"/>
      <c r="K185" s="224"/>
      <c r="L185" s="221"/>
      <c r="M185" s="224"/>
      <c r="N185" s="221"/>
      <c r="O185" s="224"/>
      <c r="P185" s="212"/>
    </row>
    <row r="186" spans="1:16" s="1" customFormat="1" ht="19.5" thickBot="1" x14ac:dyDescent="0.35">
      <c r="A186" s="71" t="s">
        <v>298</v>
      </c>
      <c r="B186" s="187" t="s">
        <v>431</v>
      </c>
      <c r="C186" s="102"/>
      <c r="D186" s="118"/>
      <c r="E186" s="119"/>
      <c r="F186" s="216"/>
      <c r="G186" s="230"/>
      <c r="H186" s="219"/>
      <c r="I186" s="232"/>
      <c r="J186" s="222"/>
      <c r="K186" s="225"/>
      <c r="L186" s="222"/>
      <c r="M186" s="225"/>
      <c r="N186" s="222"/>
      <c r="O186" s="225"/>
      <c r="P186" s="213"/>
    </row>
    <row r="187" spans="1:16" s="1" customFormat="1" ht="75" x14ac:dyDescent="0.3">
      <c r="A187" s="70" t="s">
        <v>730</v>
      </c>
      <c r="B187" s="195" t="s">
        <v>67</v>
      </c>
      <c r="C187" s="172" t="s">
        <v>136</v>
      </c>
      <c r="D187" s="84">
        <v>18.059999999999999</v>
      </c>
      <c r="E187" s="92">
        <v>18.059999999999999</v>
      </c>
      <c r="F187" s="214">
        <f>H187+J187+L187+N187</f>
        <v>148676.34959029601</v>
      </c>
      <c r="G187" s="228">
        <f>I187+K187+M187+O187</f>
        <v>148676.34959</v>
      </c>
      <c r="H187" s="217">
        <v>148676.34959029601</v>
      </c>
      <c r="I187" s="231">
        <v>148676.34959</v>
      </c>
      <c r="J187" s="220"/>
      <c r="K187" s="223"/>
      <c r="L187" s="220"/>
      <c r="M187" s="223"/>
      <c r="N187" s="220"/>
      <c r="O187" s="223"/>
      <c r="P187" s="211"/>
    </row>
    <row r="188" spans="1:16" s="1" customFormat="1" ht="19.5" thickBot="1" x14ac:dyDescent="0.35">
      <c r="A188" s="72" t="s">
        <v>477</v>
      </c>
      <c r="B188" s="187" t="s">
        <v>308</v>
      </c>
      <c r="C188" s="102" t="s">
        <v>136</v>
      </c>
      <c r="D188" s="118">
        <v>18.059999999999999</v>
      </c>
      <c r="E188" s="119">
        <v>18.0642</v>
      </c>
      <c r="F188" s="216"/>
      <c r="G188" s="230"/>
      <c r="H188" s="219"/>
      <c r="I188" s="232"/>
      <c r="J188" s="222"/>
      <c r="K188" s="225"/>
      <c r="L188" s="222"/>
      <c r="M188" s="225"/>
      <c r="N188" s="222"/>
      <c r="O188" s="225"/>
      <c r="P188" s="213"/>
    </row>
    <row r="189" spans="1:16" s="1" customFormat="1" ht="75.75" thickBot="1" x14ac:dyDescent="0.35">
      <c r="A189" s="66" t="s">
        <v>586</v>
      </c>
      <c r="B189" s="185" t="s">
        <v>288</v>
      </c>
      <c r="C189" s="101" t="s">
        <v>134</v>
      </c>
      <c r="D189" s="175">
        <v>1</v>
      </c>
      <c r="E189" s="176">
        <v>1</v>
      </c>
      <c r="F189" s="104">
        <f t="shared" ref="F189:G191" si="7">H189+J189+L189+N189</f>
        <v>1687.6031</v>
      </c>
      <c r="G189" s="89">
        <f t="shared" si="7"/>
        <v>1687.6031</v>
      </c>
      <c r="H189" s="73">
        <v>1687.6031</v>
      </c>
      <c r="I189" s="78">
        <v>1687.6031</v>
      </c>
      <c r="J189" s="125"/>
      <c r="K189" s="52"/>
      <c r="L189" s="125"/>
      <c r="M189" s="52"/>
      <c r="N189" s="125"/>
      <c r="O189" s="52"/>
      <c r="P189" s="80"/>
    </row>
    <row r="190" spans="1:16" s="1" customFormat="1" ht="94.5" thickBot="1" x14ac:dyDescent="0.35">
      <c r="A190" s="66" t="s">
        <v>731</v>
      </c>
      <c r="B190" s="185" t="s">
        <v>595</v>
      </c>
      <c r="C190" s="101" t="s">
        <v>267</v>
      </c>
      <c r="D190" s="175"/>
      <c r="E190" s="176">
        <v>1</v>
      </c>
      <c r="F190" s="104">
        <f t="shared" si="7"/>
        <v>0</v>
      </c>
      <c r="G190" s="89">
        <f t="shared" si="7"/>
        <v>428.01069999999999</v>
      </c>
      <c r="H190" s="73"/>
      <c r="I190" s="78">
        <v>428.01069999999999</v>
      </c>
      <c r="J190" s="125"/>
      <c r="K190" s="52"/>
      <c r="L190" s="125"/>
      <c r="M190" s="52"/>
      <c r="N190" s="125"/>
      <c r="O190" s="52"/>
      <c r="P190" s="80"/>
    </row>
    <row r="191" spans="1:16" s="1" customFormat="1" ht="56.25" x14ac:dyDescent="0.3">
      <c r="A191" s="70" t="s">
        <v>732</v>
      </c>
      <c r="B191" s="195" t="s">
        <v>96</v>
      </c>
      <c r="C191" s="172" t="s">
        <v>112</v>
      </c>
      <c r="D191" s="84">
        <v>1836</v>
      </c>
      <c r="E191" s="92"/>
      <c r="F191" s="214">
        <f t="shared" si="7"/>
        <v>268596.84639999998</v>
      </c>
      <c r="G191" s="228">
        <f t="shared" si="7"/>
        <v>0</v>
      </c>
      <c r="H191" s="217">
        <v>268596.84639999998</v>
      </c>
      <c r="I191" s="231"/>
      <c r="J191" s="220"/>
      <c r="K191" s="223"/>
      <c r="L191" s="220"/>
      <c r="M191" s="223"/>
      <c r="N191" s="220"/>
      <c r="O191" s="223"/>
      <c r="P191" s="211"/>
    </row>
    <row r="192" spans="1:16" s="1" customFormat="1" ht="37.5" x14ac:dyDescent="0.3">
      <c r="A192" s="71" t="s">
        <v>733</v>
      </c>
      <c r="B192" s="186" t="s">
        <v>444</v>
      </c>
      <c r="C192" s="83" t="s">
        <v>112</v>
      </c>
      <c r="D192" s="85">
        <v>88</v>
      </c>
      <c r="E192" s="94"/>
      <c r="F192" s="215"/>
      <c r="G192" s="229"/>
      <c r="H192" s="218"/>
      <c r="I192" s="233"/>
      <c r="J192" s="221"/>
      <c r="K192" s="224"/>
      <c r="L192" s="221"/>
      <c r="M192" s="224"/>
      <c r="N192" s="221"/>
      <c r="O192" s="224"/>
      <c r="P192" s="212"/>
    </row>
    <row r="193" spans="1:16" s="1" customFormat="1" ht="225" x14ac:dyDescent="0.3">
      <c r="A193" s="71" t="s">
        <v>734</v>
      </c>
      <c r="B193" s="186" t="s">
        <v>445</v>
      </c>
      <c r="C193" s="83" t="s">
        <v>112</v>
      </c>
      <c r="D193" s="85">
        <v>77</v>
      </c>
      <c r="E193" s="94"/>
      <c r="F193" s="215"/>
      <c r="G193" s="229"/>
      <c r="H193" s="218"/>
      <c r="I193" s="233"/>
      <c r="J193" s="221"/>
      <c r="K193" s="224"/>
      <c r="L193" s="221"/>
      <c r="M193" s="224"/>
      <c r="N193" s="221"/>
      <c r="O193" s="224"/>
      <c r="P193" s="212"/>
    </row>
    <row r="194" spans="1:16" s="1" customFormat="1" ht="37.5" x14ac:dyDescent="0.3">
      <c r="A194" s="71" t="s">
        <v>735</v>
      </c>
      <c r="B194" s="186" t="s">
        <v>446</v>
      </c>
      <c r="C194" s="83" t="s">
        <v>112</v>
      </c>
      <c r="D194" s="85">
        <v>16</v>
      </c>
      <c r="E194" s="94"/>
      <c r="F194" s="215"/>
      <c r="G194" s="229"/>
      <c r="H194" s="218"/>
      <c r="I194" s="233"/>
      <c r="J194" s="221"/>
      <c r="K194" s="224"/>
      <c r="L194" s="221"/>
      <c r="M194" s="224"/>
      <c r="N194" s="221"/>
      <c r="O194" s="224"/>
      <c r="P194" s="212"/>
    </row>
    <row r="195" spans="1:16" s="1" customFormat="1" x14ac:dyDescent="0.3">
      <c r="A195" s="71" t="s">
        <v>736</v>
      </c>
      <c r="B195" s="186" t="s">
        <v>447</v>
      </c>
      <c r="C195" s="83" t="s">
        <v>112</v>
      </c>
      <c r="D195" s="85">
        <v>2</v>
      </c>
      <c r="E195" s="94"/>
      <c r="F195" s="215"/>
      <c r="G195" s="229"/>
      <c r="H195" s="218"/>
      <c r="I195" s="233"/>
      <c r="J195" s="221"/>
      <c r="K195" s="224"/>
      <c r="L195" s="221"/>
      <c r="M195" s="224"/>
      <c r="N195" s="221"/>
      <c r="O195" s="224"/>
      <c r="P195" s="212"/>
    </row>
    <row r="196" spans="1:16" s="1" customFormat="1" ht="112.5" x14ac:dyDescent="0.3">
      <c r="A196" s="71" t="s">
        <v>737</v>
      </c>
      <c r="B196" s="186" t="s">
        <v>448</v>
      </c>
      <c r="C196" s="83" t="s">
        <v>112</v>
      </c>
      <c r="D196" s="85">
        <v>2</v>
      </c>
      <c r="E196" s="94"/>
      <c r="F196" s="215"/>
      <c r="G196" s="229"/>
      <c r="H196" s="218"/>
      <c r="I196" s="233"/>
      <c r="J196" s="221"/>
      <c r="K196" s="224"/>
      <c r="L196" s="221"/>
      <c r="M196" s="224"/>
      <c r="N196" s="221"/>
      <c r="O196" s="224"/>
      <c r="P196" s="212"/>
    </row>
    <row r="197" spans="1:16" s="1" customFormat="1" x14ac:dyDescent="0.3">
      <c r="A197" s="71" t="s">
        <v>738</v>
      </c>
      <c r="B197" s="186" t="s">
        <v>449</v>
      </c>
      <c r="C197" s="83" t="s">
        <v>112</v>
      </c>
      <c r="D197" s="85">
        <v>3</v>
      </c>
      <c r="E197" s="94"/>
      <c r="F197" s="215"/>
      <c r="G197" s="229"/>
      <c r="H197" s="218"/>
      <c r="I197" s="233"/>
      <c r="J197" s="221"/>
      <c r="K197" s="224"/>
      <c r="L197" s="221"/>
      <c r="M197" s="224"/>
      <c r="N197" s="221"/>
      <c r="O197" s="224"/>
      <c r="P197" s="212"/>
    </row>
    <row r="198" spans="1:16" s="1" customFormat="1" ht="262.5" x14ac:dyDescent="0.3">
      <c r="A198" s="71" t="s">
        <v>739</v>
      </c>
      <c r="B198" s="186" t="s">
        <v>450</v>
      </c>
      <c r="C198" s="83" t="s">
        <v>112</v>
      </c>
      <c r="D198" s="85">
        <v>6</v>
      </c>
      <c r="E198" s="94"/>
      <c r="F198" s="215"/>
      <c r="G198" s="229"/>
      <c r="H198" s="218"/>
      <c r="I198" s="233"/>
      <c r="J198" s="221"/>
      <c r="K198" s="224"/>
      <c r="L198" s="221"/>
      <c r="M198" s="224"/>
      <c r="N198" s="221"/>
      <c r="O198" s="224"/>
      <c r="P198" s="212"/>
    </row>
    <row r="199" spans="1:16" s="1" customFormat="1" ht="356.25" x14ac:dyDescent="0.3">
      <c r="A199" s="71" t="s">
        <v>740</v>
      </c>
      <c r="B199" s="186" t="s">
        <v>451</v>
      </c>
      <c r="C199" s="83" t="s">
        <v>112</v>
      </c>
      <c r="D199" s="85">
        <v>2</v>
      </c>
      <c r="E199" s="94"/>
      <c r="F199" s="215"/>
      <c r="G199" s="229"/>
      <c r="H199" s="218"/>
      <c r="I199" s="233"/>
      <c r="J199" s="221"/>
      <c r="K199" s="224"/>
      <c r="L199" s="221"/>
      <c r="M199" s="224"/>
      <c r="N199" s="221"/>
      <c r="O199" s="224"/>
      <c r="P199" s="212"/>
    </row>
    <row r="200" spans="1:16" s="1" customFormat="1" ht="112.5" x14ac:dyDescent="0.3">
      <c r="A200" s="71" t="s">
        <v>741</v>
      </c>
      <c r="B200" s="186" t="s">
        <v>452</v>
      </c>
      <c r="C200" s="83" t="s">
        <v>112</v>
      </c>
      <c r="D200" s="85">
        <v>7</v>
      </c>
      <c r="E200" s="94"/>
      <c r="F200" s="215"/>
      <c r="G200" s="229"/>
      <c r="H200" s="218"/>
      <c r="I200" s="233"/>
      <c r="J200" s="221"/>
      <c r="K200" s="224"/>
      <c r="L200" s="221"/>
      <c r="M200" s="224"/>
      <c r="N200" s="221"/>
      <c r="O200" s="224"/>
      <c r="P200" s="212"/>
    </row>
    <row r="201" spans="1:16" s="1" customFormat="1" ht="112.5" x14ac:dyDescent="0.3">
      <c r="A201" s="71" t="s">
        <v>742</v>
      </c>
      <c r="B201" s="186" t="s">
        <v>453</v>
      </c>
      <c r="C201" s="83" t="s">
        <v>112</v>
      </c>
      <c r="D201" s="85">
        <v>5</v>
      </c>
      <c r="E201" s="94"/>
      <c r="F201" s="215"/>
      <c r="G201" s="229"/>
      <c r="H201" s="218"/>
      <c r="I201" s="233"/>
      <c r="J201" s="221"/>
      <c r="K201" s="224"/>
      <c r="L201" s="221"/>
      <c r="M201" s="224"/>
      <c r="N201" s="221"/>
      <c r="O201" s="224"/>
      <c r="P201" s="212"/>
    </row>
    <row r="202" spans="1:16" s="1" customFormat="1" ht="300" x14ac:dyDescent="0.3">
      <c r="A202" s="71" t="s">
        <v>743</v>
      </c>
      <c r="B202" s="186" t="s">
        <v>454</v>
      </c>
      <c r="C202" s="83" t="s">
        <v>112</v>
      </c>
      <c r="D202" s="85">
        <v>3</v>
      </c>
      <c r="E202" s="94"/>
      <c r="F202" s="215"/>
      <c r="G202" s="229"/>
      <c r="H202" s="218"/>
      <c r="I202" s="233"/>
      <c r="J202" s="221"/>
      <c r="K202" s="224"/>
      <c r="L202" s="221"/>
      <c r="M202" s="224"/>
      <c r="N202" s="221"/>
      <c r="O202" s="224"/>
      <c r="P202" s="212"/>
    </row>
    <row r="203" spans="1:16" s="1" customFormat="1" ht="168.75" x14ac:dyDescent="0.3">
      <c r="A203" s="71" t="s">
        <v>744</v>
      </c>
      <c r="B203" s="186" t="s">
        <v>455</v>
      </c>
      <c r="C203" s="83" t="s">
        <v>112</v>
      </c>
      <c r="D203" s="85">
        <v>165</v>
      </c>
      <c r="E203" s="94"/>
      <c r="F203" s="215"/>
      <c r="G203" s="229"/>
      <c r="H203" s="218"/>
      <c r="I203" s="233"/>
      <c r="J203" s="221"/>
      <c r="K203" s="224"/>
      <c r="L203" s="221"/>
      <c r="M203" s="224"/>
      <c r="N203" s="221"/>
      <c r="O203" s="224"/>
      <c r="P203" s="212"/>
    </row>
    <row r="204" spans="1:16" s="1" customFormat="1" ht="131.25" x14ac:dyDescent="0.3">
      <c r="A204" s="71" t="s">
        <v>745</v>
      </c>
      <c r="B204" s="186" t="s">
        <v>456</v>
      </c>
      <c r="C204" s="83" t="s">
        <v>112</v>
      </c>
      <c r="D204" s="85">
        <v>1</v>
      </c>
      <c r="E204" s="94"/>
      <c r="F204" s="215"/>
      <c r="G204" s="229"/>
      <c r="H204" s="218"/>
      <c r="I204" s="233"/>
      <c r="J204" s="221"/>
      <c r="K204" s="224"/>
      <c r="L204" s="221"/>
      <c r="M204" s="224"/>
      <c r="N204" s="221"/>
      <c r="O204" s="224"/>
      <c r="P204" s="212"/>
    </row>
    <row r="205" spans="1:16" s="1" customFormat="1" ht="56.25" x14ac:dyDescent="0.3">
      <c r="A205" s="71" t="s">
        <v>746</v>
      </c>
      <c r="B205" s="186" t="s">
        <v>457</v>
      </c>
      <c r="C205" s="83" t="s">
        <v>112</v>
      </c>
      <c r="D205" s="85">
        <v>2</v>
      </c>
      <c r="E205" s="94"/>
      <c r="F205" s="215"/>
      <c r="G205" s="229"/>
      <c r="H205" s="218"/>
      <c r="I205" s="233"/>
      <c r="J205" s="221"/>
      <c r="K205" s="224"/>
      <c r="L205" s="221"/>
      <c r="M205" s="224"/>
      <c r="N205" s="221"/>
      <c r="O205" s="224"/>
      <c r="P205" s="212"/>
    </row>
    <row r="206" spans="1:16" s="1" customFormat="1" ht="37.5" x14ac:dyDescent="0.3">
      <c r="A206" s="71" t="s">
        <v>747</v>
      </c>
      <c r="B206" s="186" t="s">
        <v>458</v>
      </c>
      <c r="C206" s="83" t="s">
        <v>112</v>
      </c>
      <c r="D206" s="85">
        <v>2</v>
      </c>
      <c r="E206" s="94"/>
      <c r="F206" s="215"/>
      <c r="G206" s="229"/>
      <c r="H206" s="218"/>
      <c r="I206" s="233"/>
      <c r="J206" s="221"/>
      <c r="K206" s="224"/>
      <c r="L206" s="221"/>
      <c r="M206" s="224"/>
      <c r="N206" s="221"/>
      <c r="O206" s="224"/>
      <c r="P206" s="212"/>
    </row>
    <row r="207" spans="1:16" s="1" customFormat="1" ht="37.5" x14ac:dyDescent="0.3">
      <c r="A207" s="71" t="s">
        <v>748</v>
      </c>
      <c r="B207" s="186" t="s">
        <v>459</v>
      </c>
      <c r="C207" s="83" t="s">
        <v>112</v>
      </c>
      <c r="D207" s="85">
        <v>2</v>
      </c>
      <c r="E207" s="94"/>
      <c r="F207" s="215"/>
      <c r="G207" s="229"/>
      <c r="H207" s="218"/>
      <c r="I207" s="233"/>
      <c r="J207" s="221"/>
      <c r="K207" s="224"/>
      <c r="L207" s="221"/>
      <c r="M207" s="224"/>
      <c r="N207" s="221"/>
      <c r="O207" s="224"/>
      <c r="P207" s="212"/>
    </row>
    <row r="208" spans="1:16" s="1" customFormat="1" x14ac:dyDescent="0.3">
      <c r="A208" s="71" t="s">
        <v>749</v>
      </c>
      <c r="B208" s="186" t="s">
        <v>460</v>
      </c>
      <c r="C208" s="83" t="s">
        <v>112</v>
      </c>
      <c r="D208" s="85">
        <v>2</v>
      </c>
      <c r="E208" s="94"/>
      <c r="F208" s="215"/>
      <c r="G208" s="229"/>
      <c r="H208" s="218"/>
      <c r="I208" s="233"/>
      <c r="J208" s="221"/>
      <c r="K208" s="224"/>
      <c r="L208" s="221"/>
      <c r="M208" s="224"/>
      <c r="N208" s="221"/>
      <c r="O208" s="224"/>
      <c r="P208" s="212"/>
    </row>
    <row r="209" spans="1:16" s="1" customFormat="1" x14ac:dyDescent="0.3">
      <c r="A209" s="71" t="s">
        <v>750</v>
      </c>
      <c r="B209" s="186" t="s">
        <v>461</v>
      </c>
      <c r="C209" s="83" t="s">
        <v>112</v>
      </c>
      <c r="D209" s="85">
        <v>8</v>
      </c>
      <c r="E209" s="94"/>
      <c r="F209" s="215"/>
      <c r="G209" s="229"/>
      <c r="H209" s="218"/>
      <c r="I209" s="233"/>
      <c r="J209" s="221"/>
      <c r="K209" s="224"/>
      <c r="L209" s="221"/>
      <c r="M209" s="224"/>
      <c r="N209" s="221"/>
      <c r="O209" s="224"/>
      <c r="P209" s="212"/>
    </row>
    <row r="210" spans="1:16" s="1" customFormat="1" x14ac:dyDescent="0.3">
      <c r="A210" s="71" t="s">
        <v>751</v>
      </c>
      <c r="B210" s="186" t="s">
        <v>462</v>
      </c>
      <c r="C210" s="83" t="s">
        <v>112</v>
      </c>
      <c r="D210" s="85">
        <v>3</v>
      </c>
      <c r="E210" s="94"/>
      <c r="F210" s="215"/>
      <c r="G210" s="229"/>
      <c r="H210" s="218"/>
      <c r="I210" s="233"/>
      <c r="J210" s="221"/>
      <c r="K210" s="224"/>
      <c r="L210" s="221"/>
      <c r="M210" s="224"/>
      <c r="N210" s="221"/>
      <c r="O210" s="224"/>
      <c r="P210" s="212"/>
    </row>
    <row r="211" spans="1:16" s="1" customFormat="1" ht="37.5" x14ac:dyDescent="0.3">
      <c r="A211" s="71" t="s">
        <v>752</v>
      </c>
      <c r="B211" s="186" t="s">
        <v>463</v>
      </c>
      <c r="C211" s="83" t="s">
        <v>112</v>
      </c>
      <c r="D211" s="85">
        <v>6</v>
      </c>
      <c r="E211" s="94"/>
      <c r="F211" s="215"/>
      <c r="G211" s="229"/>
      <c r="H211" s="218"/>
      <c r="I211" s="233"/>
      <c r="J211" s="221"/>
      <c r="K211" s="224"/>
      <c r="L211" s="221"/>
      <c r="M211" s="224"/>
      <c r="N211" s="221"/>
      <c r="O211" s="224"/>
      <c r="P211" s="212"/>
    </row>
    <row r="212" spans="1:16" s="1" customFormat="1" ht="37.5" x14ac:dyDescent="0.3">
      <c r="A212" s="71" t="s">
        <v>753</v>
      </c>
      <c r="B212" s="186" t="s">
        <v>464</v>
      </c>
      <c r="C212" s="83" t="s">
        <v>112</v>
      </c>
      <c r="D212" s="85">
        <v>12</v>
      </c>
      <c r="E212" s="94"/>
      <c r="F212" s="215"/>
      <c r="G212" s="229"/>
      <c r="H212" s="218"/>
      <c r="I212" s="233"/>
      <c r="J212" s="221"/>
      <c r="K212" s="224"/>
      <c r="L212" s="221"/>
      <c r="M212" s="224"/>
      <c r="N212" s="221"/>
      <c r="O212" s="224"/>
      <c r="P212" s="212"/>
    </row>
    <row r="213" spans="1:16" s="1" customFormat="1" x14ac:dyDescent="0.3">
      <c r="A213" s="71" t="s">
        <v>754</v>
      </c>
      <c r="B213" s="186" t="s">
        <v>465</v>
      </c>
      <c r="C213" s="83" t="s">
        <v>112</v>
      </c>
      <c r="D213" s="85">
        <v>4</v>
      </c>
      <c r="E213" s="94"/>
      <c r="F213" s="215"/>
      <c r="G213" s="229"/>
      <c r="H213" s="218"/>
      <c r="I213" s="233"/>
      <c r="J213" s="221"/>
      <c r="K213" s="224"/>
      <c r="L213" s="221"/>
      <c r="M213" s="224"/>
      <c r="N213" s="221"/>
      <c r="O213" s="224"/>
      <c r="P213" s="212"/>
    </row>
    <row r="214" spans="1:16" s="1" customFormat="1" ht="37.5" x14ac:dyDescent="0.3">
      <c r="A214" s="71" t="s">
        <v>755</v>
      </c>
      <c r="B214" s="186" t="s">
        <v>466</v>
      </c>
      <c r="C214" s="83" t="s">
        <v>112</v>
      </c>
      <c r="D214" s="85">
        <v>4</v>
      </c>
      <c r="E214" s="94"/>
      <c r="F214" s="215"/>
      <c r="G214" s="229"/>
      <c r="H214" s="218"/>
      <c r="I214" s="233"/>
      <c r="J214" s="221"/>
      <c r="K214" s="224"/>
      <c r="L214" s="221"/>
      <c r="M214" s="224"/>
      <c r="N214" s="221"/>
      <c r="O214" s="224"/>
      <c r="P214" s="212"/>
    </row>
    <row r="215" spans="1:16" s="1" customFormat="1" ht="37.5" x14ac:dyDescent="0.3">
      <c r="A215" s="71" t="s">
        <v>756</v>
      </c>
      <c r="B215" s="186" t="s">
        <v>467</v>
      </c>
      <c r="C215" s="83" t="s">
        <v>112</v>
      </c>
      <c r="D215" s="85">
        <v>2</v>
      </c>
      <c r="E215" s="94"/>
      <c r="F215" s="215"/>
      <c r="G215" s="229"/>
      <c r="H215" s="218"/>
      <c r="I215" s="233"/>
      <c r="J215" s="221"/>
      <c r="K215" s="224"/>
      <c r="L215" s="221"/>
      <c r="M215" s="224"/>
      <c r="N215" s="221"/>
      <c r="O215" s="224"/>
      <c r="P215" s="212"/>
    </row>
    <row r="216" spans="1:16" s="1" customFormat="1" x14ac:dyDescent="0.3">
      <c r="A216" s="71" t="s">
        <v>757</v>
      </c>
      <c r="B216" s="186" t="s">
        <v>468</v>
      </c>
      <c r="C216" s="83" t="s">
        <v>112</v>
      </c>
      <c r="D216" s="85">
        <v>2</v>
      </c>
      <c r="E216" s="94"/>
      <c r="F216" s="215"/>
      <c r="G216" s="229"/>
      <c r="H216" s="218"/>
      <c r="I216" s="233"/>
      <c r="J216" s="221"/>
      <c r="K216" s="224"/>
      <c r="L216" s="221"/>
      <c r="M216" s="224"/>
      <c r="N216" s="221"/>
      <c r="O216" s="224"/>
      <c r="P216" s="212"/>
    </row>
    <row r="217" spans="1:16" s="1" customFormat="1" x14ac:dyDescent="0.3">
      <c r="A217" s="71" t="s">
        <v>758</v>
      </c>
      <c r="B217" s="186" t="s">
        <v>469</v>
      </c>
      <c r="C217" s="83" t="s">
        <v>278</v>
      </c>
      <c r="D217" s="85">
        <v>5</v>
      </c>
      <c r="E217" s="94"/>
      <c r="F217" s="215"/>
      <c r="G217" s="229"/>
      <c r="H217" s="218"/>
      <c r="I217" s="233"/>
      <c r="J217" s="221"/>
      <c r="K217" s="224"/>
      <c r="L217" s="221"/>
      <c r="M217" s="224"/>
      <c r="N217" s="221"/>
      <c r="O217" s="224"/>
      <c r="P217" s="212"/>
    </row>
    <row r="218" spans="1:16" s="1" customFormat="1" x14ac:dyDescent="0.3">
      <c r="A218" s="71" t="s">
        <v>759</v>
      </c>
      <c r="B218" s="186" t="s">
        <v>470</v>
      </c>
      <c r="C218" s="83" t="s">
        <v>112</v>
      </c>
      <c r="D218" s="85">
        <v>1</v>
      </c>
      <c r="E218" s="94"/>
      <c r="F218" s="215"/>
      <c r="G218" s="229"/>
      <c r="H218" s="218"/>
      <c r="I218" s="233"/>
      <c r="J218" s="221"/>
      <c r="K218" s="224"/>
      <c r="L218" s="221"/>
      <c r="M218" s="224"/>
      <c r="N218" s="221"/>
      <c r="O218" s="224"/>
      <c r="P218" s="212"/>
    </row>
    <row r="219" spans="1:16" s="1" customFormat="1" ht="37.5" x14ac:dyDescent="0.3">
      <c r="A219" s="71" t="s">
        <v>760</v>
      </c>
      <c r="B219" s="186" t="s">
        <v>471</v>
      </c>
      <c r="C219" s="83" t="s">
        <v>112</v>
      </c>
      <c r="D219" s="85">
        <v>59</v>
      </c>
      <c r="E219" s="94"/>
      <c r="F219" s="215"/>
      <c r="G219" s="229"/>
      <c r="H219" s="218"/>
      <c r="I219" s="233"/>
      <c r="J219" s="221"/>
      <c r="K219" s="224"/>
      <c r="L219" s="221"/>
      <c r="M219" s="224"/>
      <c r="N219" s="221"/>
      <c r="O219" s="224"/>
      <c r="P219" s="212"/>
    </row>
    <row r="220" spans="1:16" s="1" customFormat="1" ht="37.5" x14ac:dyDescent="0.3">
      <c r="A220" s="71" t="s">
        <v>761</v>
      </c>
      <c r="B220" s="186" t="s">
        <v>472</v>
      </c>
      <c r="C220" s="83" t="s">
        <v>278</v>
      </c>
      <c r="D220" s="85">
        <v>60</v>
      </c>
      <c r="E220" s="94"/>
      <c r="F220" s="215"/>
      <c r="G220" s="229"/>
      <c r="H220" s="218"/>
      <c r="I220" s="233"/>
      <c r="J220" s="221"/>
      <c r="K220" s="224"/>
      <c r="L220" s="221"/>
      <c r="M220" s="224"/>
      <c r="N220" s="221"/>
      <c r="O220" s="224"/>
      <c r="P220" s="212"/>
    </row>
    <row r="221" spans="1:16" s="1" customFormat="1" x14ac:dyDescent="0.3">
      <c r="A221" s="71" t="s">
        <v>762</v>
      </c>
      <c r="B221" s="186" t="s">
        <v>473</v>
      </c>
      <c r="C221" s="83" t="s">
        <v>112</v>
      </c>
      <c r="D221" s="85">
        <v>33</v>
      </c>
      <c r="E221" s="94"/>
      <c r="F221" s="215"/>
      <c r="G221" s="229"/>
      <c r="H221" s="218"/>
      <c r="I221" s="233"/>
      <c r="J221" s="221"/>
      <c r="K221" s="224"/>
      <c r="L221" s="221"/>
      <c r="M221" s="224"/>
      <c r="N221" s="221"/>
      <c r="O221" s="224"/>
      <c r="P221" s="212"/>
    </row>
    <row r="222" spans="1:16" s="1" customFormat="1" ht="37.5" x14ac:dyDescent="0.3">
      <c r="A222" s="71" t="s">
        <v>763</v>
      </c>
      <c r="B222" s="186" t="s">
        <v>474</v>
      </c>
      <c r="C222" s="83" t="s">
        <v>112</v>
      </c>
      <c r="D222" s="85">
        <v>1137</v>
      </c>
      <c r="E222" s="94"/>
      <c r="F222" s="215"/>
      <c r="G222" s="229"/>
      <c r="H222" s="218"/>
      <c r="I222" s="233"/>
      <c r="J222" s="221"/>
      <c r="K222" s="224"/>
      <c r="L222" s="221"/>
      <c r="M222" s="224"/>
      <c r="N222" s="221"/>
      <c r="O222" s="224"/>
      <c r="P222" s="212"/>
    </row>
    <row r="223" spans="1:16" s="1" customFormat="1" x14ac:dyDescent="0.3">
      <c r="A223" s="71" t="s">
        <v>764</v>
      </c>
      <c r="B223" s="186" t="s">
        <v>475</v>
      </c>
      <c r="C223" s="83" t="s">
        <v>112</v>
      </c>
      <c r="D223" s="85">
        <v>95</v>
      </c>
      <c r="E223" s="94"/>
      <c r="F223" s="215"/>
      <c r="G223" s="229"/>
      <c r="H223" s="218"/>
      <c r="I223" s="233"/>
      <c r="J223" s="221"/>
      <c r="K223" s="224"/>
      <c r="L223" s="221"/>
      <c r="M223" s="224"/>
      <c r="N223" s="221"/>
      <c r="O223" s="224"/>
      <c r="P223" s="212"/>
    </row>
    <row r="224" spans="1:16" s="1" customFormat="1" ht="19.5" thickBot="1" x14ac:dyDescent="0.35">
      <c r="A224" s="71" t="s">
        <v>765</v>
      </c>
      <c r="B224" s="187" t="s">
        <v>476</v>
      </c>
      <c r="C224" s="102" t="s">
        <v>112</v>
      </c>
      <c r="D224" s="118">
        <v>20</v>
      </c>
      <c r="E224" s="119"/>
      <c r="F224" s="216"/>
      <c r="G224" s="230"/>
      <c r="H224" s="219"/>
      <c r="I224" s="232"/>
      <c r="J224" s="222"/>
      <c r="K224" s="225"/>
      <c r="L224" s="222"/>
      <c r="M224" s="225"/>
      <c r="N224" s="222"/>
      <c r="O224" s="225"/>
      <c r="P224" s="213"/>
    </row>
    <row r="225" spans="1:16" s="1" customFormat="1" ht="112.5" x14ac:dyDescent="0.3">
      <c r="A225" s="70" t="s">
        <v>766</v>
      </c>
      <c r="B225" s="195" t="s">
        <v>21</v>
      </c>
      <c r="C225" s="172" t="s">
        <v>633</v>
      </c>
      <c r="D225" s="84" t="s">
        <v>636</v>
      </c>
      <c r="E225" s="92" t="s">
        <v>632</v>
      </c>
      <c r="F225" s="93">
        <f>H225+J225+L225+N225</f>
        <v>598935.70432400017</v>
      </c>
      <c r="G225" s="91">
        <f>I225+K225+M225+O225</f>
        <v>580005.8744839998</v>
      </c>
      <c r="H225" s="164">
        <f>SUM(H226:H319)</f>
        <v>598935.70432400017</v>
      </c>
      <c r="I225" s="171">
        <f>SUM(I226:I319)</f>
        <v>580005.8744839998</v>
      </c>
      <c r="J225" s="165"/>
      <c r="K225" s="168"/>
      <c r="L225" s="165"/>
      <c r="M225" s="168"/>
      <c r="N225" s="165"/>
      <c r="O225" s="168"/>
      <c r="P225" s="160"/>
    </row>
    <row r="226" spans="1:16" s="1" customFormat="1" x14ac:dyDescent="0.3">
      <c r="A226" s="71" t="s">
        <v>767</v>
      </c>
      <c r="B226" s="186" t="s">
        <v>478</v>
      </c>
      <c r="C226" s="83" t="s">
        <v>263</v>
      </c>
      <c r="D226" s="85">
        <v>28</v>
      </c>
      <c r="E226" s="94">
        <v>28</v>
      </c>
      <c r="F226" s="62">
        <f>H226+J226+L226+N226</f>
        <v>44800</v>
      </c>
      <c r="G226" s="86">
        <f>I226+K226+M226+O226</f>
        <v>44800</v>
      </c>
      <c r="H226" s="74">
        <v>44800</v>
      </c>
      <c r="I226" s="124">
        <v>44800</v>
      </c>
      <c r="J226" s="166"/>
      <c r="K226" s="169"/>
      <c r="L226" s="166"/>
      <c r="M226" s="169"/>
      <c r="N226" s="166"/>
      <c r="O226" s="169"/>
      <c r="P226" s="161"/>
    </row>
    <row r="227" spans="1:16" s="1" customFormat="1" ht="37.5" x14ac:dyDescent="0.3">
      <c r="A227" s="71" t="s">
        <v>768</v>
      </c>
      <c r="B227" s="186" t="s">
        <v>479</v>
      </c>
      <c r="C227" s="83" t="s">
        <v>263</v>
      </c>
      <c r="D227" s="85">
        <v>18</v>
      </c>
      <c r="E227" s="94">
        <v>18</v>
      </c>
      <c r="F227" s="62">
        <f t="shared" ref="F227:F289" si="8">H227+J227+L227+N227</f>
        <v>55800</v>
      </c>
      <c r="G227" s="86">
        <f t="shared" ref="G227:G289" si="9">I227+K227+M227+O227</f>
        <v>55800</v>
      </c>
      <c r="H227" s="74">
        <v>55800</v>
      </c>
      <c r="I227" s="124">
        <v>55800</v>
      </c>
      <c r="J227" s="166"/>
      <c r="K227" s="169"/>
      <c r="L227" s="166"/>
      <c r="M227" s="169"/>
      <c r="N227" s="166"/>
      <c r="O227" s="169"/>
      <c r="P227" s="161"/>
    </row>
    <row r="228" spans="1:16" s="1" customFormat="1" x14ac:dyDescent="0.3">
      <c r="A228" s="71" t="s">
        <v>769</v>
      </c>
      <c r="B228" s="186" t="s">
        <v>480</v>
      </c>
      <c r="C228" s="83" t="s">
        <v>263</v>
      </c>
      <c r="D228" s="85">
        <v>11</v>
      </c>
      <c r="E228" s="94">
        <v>11</v>
      </c>
      <c r="F228" s="62">
        <f t="shared" si="8"/>
        <v>30250</v>
      </c>
      <c r="G228" s="86">
        <f t="shared" si="9"/>
        <v>30250</v>
      </c>
      <c r="H228" s="74">
        <v>30250</v>
      </c>
      <c r="I228" s="124">
        <v>30250</v>
      </c>
      <c r="J228" s="166"/>
      <c r="K228" s="169"/>
      <c r="L228" s="166"/>
      <c r="M228" s="169"/>
      <c r="N228" s="166"/>
      <c r="O228" s="169"/>
      <c r="P228" s="161"/>
    </row>
    <row r="229" spans="1:16" s="1" customFormat="1" ht="37.5" x14ac:dyDescent="0.3">
      <c r="A229" s="71" t="s">
        <v>770</v>
      </c>
      <c r="B229" s="186" t="s">
        <v>481</v>
      </c>
      <c r="C229" s="83" t="s">
        <v>264</v>
      </c>
      <c r="D229" s="85">
        <v>2</v>
      </c>
      <c r="E229" s="94">
        <v>2</v>
      </c>
      <c r="F229" s="62">
        <f t="shared" si="8"/>
        <v>43000</v>
      </c>
      <c r="G229" s="86">
        <f t="shared" si="9"/>
        <v>43000</v>
      </c>
      <c r="H229" s="74">
        <v>43000</v>
      </c>
      <c r="I229" s="124">
        <v>43000</v>
      </c>
      <c r="J229" s="166"/>
      <c r="K229" s="169"/>
      <c r="L229" s="166"/>
      <c r="M229" s="169"/>
      <c r="N229" s="166"/>
      <c r="O229" s="169"/>
      <c r="P229" s="161"/>
    </row>
    <row r="230" spans="1:16" s="1" customFormat="1" x14ac:dyDescent="0.3">
      <c r="A230" s="71" t="s">
        <v>771</v>
      </c>
      <c r="B230" s="186" t="s">
        <v>482</v>
      </c>
      <c r="C230" s="83" t="s">
        <v>264</v>
      </c>
      <c r="D230" s="85">
        <v>11</v>
      </c>
      <c r="E230" s="94">
        <v>11</v>
      </c>
      <c r="F230" s="62">
        <f t="shared" si="8"/>
        <v>4620</v>
      </c>
      <c r="G230" s="86">
        <f t="shared" si="9"/>
        <v>4620</v>
      </c>
      <c r="H230" s="74">
        <v>4620</v>
      </c>
      <c r="I230" s="124">
        <v>4620</v>
      </c>
      <c r="J230" s="166"/>
      <c r="K230" s="169"/>
      <c r="L230" s="166"/>
      <c r="M230" s="169"/>
      <c r="N230" s="166"/>
      <c r="O230" s="169"/>
      <c r="P230" s="161"/>
    </row>
    <row r="231" spans="1:16" s="1" customFormat="1" ht="56.25" x14ac:dyDescent="0.3">
      <c r="A231" s="71" t="s">
        <v>772</v>
      </c>
      <c r="B231" s="186" t="s">
        <v>483</v>
      </c>
      <c r="C231" s="83" t="s">
        <v>264</v>
      </c>
      <c r="D231" s="85">
        <v>3</v>
      </c>
      <c r="E231" s="94">
        <v>3</v>
      </c>
      <c r="F231" s="62">
        <f t="shared" si="8"/>
        <v>388.35</v>
      </c>
      <c r="G231" s="86">
        <f t="shared" si="9"/>
        <v>388.35</v>
      </c>
      <c r="H231" s="74">
        <v>388.35</v>
      </c>
      <c r="I231" s="124">
        <v>388.35</v>
      </c>
      <c r="J231" s="166"/>
      <c r="K231" s="169"/>
      <c r="L231" s="166"/>
      <c r="M231" s="169"/>
      <c r="N231" s="166"/>
      <c r="O231" s="169"/>
      <c r="P231" s="161"/>
    </row>
    <row r="232" spans="1:16" s="1" customFormat="1" ht="37.5" x14ac:dyDescent="0.3">
      <c r="A232" s="71" t="s">
        <v>773</v>
      </c>
      <c r="B232" s="186" t="s">
        <v>484</v>
      </c>
      <c r="C232" s="83" t="s">
        <v>264</v>
      </c>
      <c r="D232" s="85">
        <v>10</v>
      </c>
      <c r="E232" s="94">
        <v>10</v>
      </c>
      <c r="F232" s="62">
        <f t="shared" si="8"/>
        <v>3400</v>
      </c>
      <c r="G232" s="86">
        <f t="shared" si="9"/>
        <v>3400</v>
      </c>
      <c r="H232" s="74">
        <v>3400</v>
      </c>
      <c r="I232" s="124">
        <v>3400</v>
      </c>
      <c r="J232" s="166"/>
      <c r="K232" s="169"/>
      <c r="L232" s="166"/>
      <c r="M232" s="169"/>
      <c r="N232" s="166"/>
      <c r="O232" s="169"/>
      <c r="P232" s="161"/>
    </row>
    <row r="233" spans="1:16" s="1" customFormat="1" x14ac:dyDescent="0.3">
      <c r="A233" s="71" t="s">
        <v>774</v>
      </c>
      <c r="B233" s="186" t="s">
        <v>485</v>
      </c>
      <c r="C233" s="83" t="s">
        <v>263</v>
      </c>
      <c r="D233" s="85">
        <v>31</v>
      </c>
      <c r="E233" s="94">
        <v>31</v>
      </c>
      <c r="F233" s="62">
        <f t="shared" si="8"/>
        <v>7976</v>
      </c>
      <c r="G233" s="86">
        <f t="shared" si="9"/>
        <v>7976.92</v>
      </c>
      <c r="H233" s="74">
        <v>7976</v>
      </c>
      <c r="I233" s="124">
        <v>7976.92</v>
      </c>
      <c r="J233" s="166"/>
      <c r="K233" s="169"/>
      <c r="L233" s="166"/>
      <c r="M233" s="169"/>
      <c r="N233" s="166"/>
      <c r="O233" s="169"/>
      <c r="P233" s="161"/>
    </row>
    <row r="234" spans="1:16" s="1" customFormat="1" ht="37.5" x14ac:dyDescent="0.3">
      <c r="A234" s="71" t="s">
        <v>775</v>
      </c>
      <c r="B234" s="186" t="s">
        <v>486</v>
      </c>
      <c r="C234" s="83" t="s">
        <v>264</v>
      </c>
      <c r="D234" s="85">
        <v>2</v>
      </c>
      <c r="E234" s="94">
        <v>2</v>
      </c>
      <c r="F234" s="62">
        <f t="shared" si="8"/>
        <v>493</v>
      </c>
      <c r="G234" s="86">
        <f t="shared" si="9"/>
        <v>486</v>
      </c>
      <c r="H234" s="74">
        <v>493</v>
      </c>
      <c r="I234" s="124">
        <v>486</v>
      </c>
      <c r="J234" s="166"/>
      <c r="K234" s="169"/>
      <c r="L234" s="166"/>
      <c r="M234" s="169"/>
      <c r="N234" s="166"/>
      <c r="O234" s="169"/>
      <c r="P234" s="161"/>
    </row>
    <row r="235" spans="1:16" s="1" customFormat="1" x14ac:dyDescent="0.3">
      <c r="A235" s="71" t="s">
        <v>776</v>
      </c>
      <c r="B235" s="186" t="s">
        <v>487</v>
      </c>
      <c r="C235" s="83" t="s">
        <v>264</v>
      </c>
      <c r="D235" s="85">
        <v>6</v>
      </c>
      <c r="E235" s="94">
        <v>6</v>
      </c>
      <c r="F235" s="62">
        <f t="shared" si="8"/>
        <v>3451.9319999999998</v>
      </c>
      <c r="G235" s="86">
        <f t="shared" si="9"/>
        <v>3451.9319999999998</v>
      </c>
      <c r="H235" s="74">
        <v>3451.9319999999998</v>
      </c>
      <c r="I235" s="124">
        <v>3451.9319999999998</v>
      </c>
      <c r="J235" s="166"/>
      <c r="K235" s="169"/>
      <c r="L235" s="166"/>
      <c r="M235" s="169"/>
      <c r="N235" s="166"/>
      <c r="O235" s="169"/>
      <c r="P235" s="161"/>
    </row>
    <row r="236" spans="1:16" s="1" customFormat="1" x14ac:dyDescent="0.3">
      <c r="A236" s="71" t="s">
        <v>777</v>
      </c>
      <c r="B236" s="186" t="s">
        <v>488</v>
      </c>
      <c r="C236" s="83" t="s">
        <v>264</v>
      </c>
      <c r="D236" s="85">
        <v>4</v>
      </c>
      <c r="E236" s="94">
        <v>4</v>
      </c>
      <c r="F236" s="62">
        <f t="shared" si="8"/>
        <v>3573.72</v>
      </c>
      <c r="G236" s="86">
        <f t="shared" si="9"/>
        <v>3573.72</v>
      </c>
      <c r="H236" s="74">
        <v>3573.72</v>
      </c>
      <c r="I236" s="124">
        <v>3573.72</v>
      </c>
      <c r="J236" s="166"/>
      <c r="K236" s="169"/>
      <c r="L236" s="166"/>
      <c r="M236" s="169"/>
      <c r="N236" s="166"/>
      <c r="O236" s="169"/>
      <c r="P236" s="161"/>
    </row>
    <row r="237" spans="1:16" s="1" customFormat="1" x14ac:dyDescent="0.3">
      <c r="A237" s="71" t="s">
        <v>778</v>
      </c>
      <c r="B237" s="186" t="s">
        <v>489</v>
      </c>
      <c r="C237" s="83" t="s">
        <v>264</v>
      </c>
      <c r="D237" s="85">
        <v>4</v>
      </c>
      <c r="E237" s="94">
        <v>4</v>
      </c>
      <c r="F237" s="62">
        <f t="shared" si="8"/>
        <v>3670.68</v>
      </c>
      <c r="G237" s="86">
        <f t="shared" si="9"/>
        <v>3670.58</v>
      </c>
      <c r="H237" s="74">
        <v>3670.68</v>
      </c>
      <c r="I237" s="124">
        <v>3670.58</v>
      </c>
      <c r="J237" s="166"/>
      <c r="K237" s="169"/>
      <c r="L237" s="166"/>
      <c r="M237" s="169"/>
      <c r="N237" s="166"/>
      <c r="O237" s="169"/>
      <c r="P237" s="161"/>
    </row>
    <row r="238" spans="1:16" s="1" customFormat="1" ht="37.5" x14ac:dyDescent="0.3">
      <c r="A238" s="71" t="s">
        <v>779</v>
      </c>
      <c r="B238" s="186" t="s">
        <v>490</v>
      </c>
      <c r="C238" s="83" t="s">
        <v>263</v>
      </c>
      <c r="D238" s="85">
        <v>5</v>
      </c>
      <c r="E238" s="94">
        <v>5</v>
      </c>
      <c r="F238" s="62">
        <f t="shared" si="8"/>
        <v>1925</v>
      </c>
      <c r="G238" s="86">
        <f t="shared" si="9"/>
        <v>1925</v>
      </c>
      <c r="H238" s="74">
        <v>1925</v>
      </c>
      <c r="I238" s="124">
        <v>1925</v>
      </c>
      <c r="J238" s="166"/>
      <c r="K238" s="169"/>
      <c r="L238" s="166"/>
      <c r="M238" s="169"/>
      <c r="N238" s="166"/>
      <c r="O238" s="169"/>
      <c r="P238" s="161"/>
    </row>
    <row r="239" spans="1:16" s="1" customFormat="1" ht="37.5" x14ac:dyDescent="0.3">
      <c r="A239" s="71" t="s">
        <v>780</v>
      </c>
      <c r="B239" s="186" t="s">
        <v>491</v>
      </c>
      <c r="C239" s="83" t="s">
        <v>263</v>
      </c>
      <c r="D239" s="85">
        <v>1</v>
      </c>
      <c r="E239" s="94">
        <v>1</v>
      </c>
      <c r="F239" s="62">
        <f t="shared" si="8"/>
        <v>565</v>
      </c>
      <c r="G239" s="86">
        <f t="shared" si="9"/>
        <v>565</v>
      </c>
      <c r="H239" s="74">
        <v>565</v>
      </c>
      <c r="I239" s="124">
        <v>565</v>
      </c>
      <c r="J239" s="166"/>
      <c r="K239" s="169"/>
      <c r="L239" s="166"/>
      <c r="M239" s="169"/>
      <c r="N239" s="166"/>
      <c r="O239" s="169"/>
      <c r="P239" s="161"/>
    </row>
    <row r="240" spans="1:16" s="1" customFormat="1" ht="37.5" x14ac:dyDescent="0.3">
      <c r="A240" s="71" t="s">
        <v>781</v>
      </c>
      <c r="B240" s="186" t="s">
        <v>492</v>
      </c>
      <c r="C240" s="83" t="s">
        <v>264</v>
      </c>
      <c r="D240" s="85">
        <v>7</v>
      </c>
      <c r="E240" s="94">
        <v>7</v>
      </c>
      <c r="F240" s="62">
        <f t="shared" si="8"/>
        <v>1909.25</v>
      </c>
      <c r="G240" s="86">
        <f t="shared" si="9"/>
        <v>1909.25</v>
      </c>
      <c r="H240" s="74">
        <v>1909.25</v>
      </c>
      <c r="I240" s="124">
        <v>1909.25</v>
      </c>
      <c r="J240" s="166"/>
      <c r="K240" s="169"/>
      <c r="L240" s="166"/>
      <c r="M240" s="169"/>
      <c r="N240" s="166"/>
      <c r="O240" s="169"/>
      <c r="P240" s="161"/>
    </row>
    <row r="241" spans="1:16" s="1" customFormat="1" ht="37.5" x14ac:dyDescent="0.3">
      <c r="A241" s="71" t="s">
        <v>782</v>
      </c>
      <c r="B241" s="186" t="s">
        <v>493</v>
      </c>
      <c r="C241" s="83" t="s">
        <v>265</v>
      </c>
      <c r="D241" s="85">
        <v>12</v>
      </c>
      <c r="E241" s="94">
        <v>12</v>
      </c>
      <c r="F241" s="62">
        <f t="shared" si="8"/>
        <v>2028.96</v>
      </c>
      <c r="G241" s="86">
        <f t="shared" si="9"/>
        <v>2028.96</v>
      </c>
      <c r="H241" s="74">
        <v>2028.96</v>
      </c>
      <c r="I241" s="124">
        <v>2028.96</v>
      </c>
      <c r="J241" s="166"/>
      <c r="K241" s="169"/>
      <c r="L241" s="166"/>
      <c r="M241" s="169"/>
      <c r="N241" s="166"/>
      <c r="O241" s="169"/>
      <c r="P241" s="161"/>
    </row>
    <row r="242" spans="1:16" s="1" customFormat="1" x14ac:dyDescent="0.3">
      <c r="A242" s="71" t="s">
        <v>783</v>
      </c>
      <c r="B242" s="186" t="s">
        <v>494</v>
      </c>
      <c r="C242" s="83" t="s">
        <v>264</v>
      </c>
      <c r="D242" s="85">
        <v>15</v>
      </c>
      <c r="E242" s="94">
        <v>15</v>
      </c>
      <c r="F242" s="62">
        <f t="shared" si="8"/>
        <v>3709.2</v>
      </c>
      <c r="G242" s="86">
        <f t="shared" si="9"/>
        <v>3709.2</v>
      </c>
      <c r="H242" s="74">
        <v>3709.2</v>
      </c>
      <c r="I242" s="124">
        <v>3709.2</v>
      </c>
      <c r="J242" s="166"/>
      <c r="K242" s="169"/>
      <c r="L242" s="166"/>
      <c r="M242" s="169"/>
      <c r="N242" s="166"/>
      <c r="O242" s="169"/>
      <c r="P242" s="161"/>
    </row>
    <row r="243" spans="1:16" s="1" customFormat="1" ht="37.5" x14ac:dyDescent="0.3">
      <c r="A243" s="71" t="s">
        <v>784</v>
      </c>
      <c r="B243" s="186" t="s">
        <v>495</v>
      </c>
      <c r="C243" s="83" t="s">
        <v>264</v>
      </c>
      <c r="D243" s="85">
        <v>28</v>
      </c>
      <c r="E243" s="94">
        <v>28</v>
      </c>
      <c r="F243" s="62">
        <f t="shared" si="8"/>
        <v>238</v>
      </c>
      <c r="G243" s="86">
        <f t="shared" si="9"/>
        <v>238</v>
      </c>
      <c r="H243" s="74">
        <v>238</v>
      </c>
      <c r="I243" s="124">
        <v>238</v>
      </c>
      <c r="J243" s="166"/>
      <c r="K243" s="169"/>
      <c r="L243" s="166"/>
      <c r="M243" s="169"/>
      <c r="N243" s="166"/>
      <c r="O243" s="169"/>
      <c r="P243" s="161"/>
    </row>
    <row r="244" spans="1:16" s="1" customFormat="1" x14ac:dyDescent="0.3">
      <c r="A244" s="71" t="s">
        <v>785</v>
      </c>
      <c r="B244" s="186" t="s">
        <v>496</v>
      </c>
      <c r="C244" s="83" t="s">
        <v>264</v>
      </c>
      <c r="D244" s="85">
        <v>155</v>
      </c>
      <c r="E244" s="94">
        <v>155</v>
      </c>
      <c r="F244" s="62">
        <f t="shared" si="8"/>
        <v>3399.15</v>
      </c>
      <c r="G244" s="86">
        <f t="shared" si="9"/>
        <v>3399.15</v>
      </c>
      <c r="H244" s="74">
        <v>3399.15</v>
      </c>
      <c r="I244" s="124">
        <v>3399.15</v>
      </c>
      <c r="J244" s="166"/>
      <c r="K244" s="169"/>
      <c r="L244" s="166"/>
      <c r="M244" s="169"/>
      <c r="N244" s="166"/>
      <c r="O244" s="169"/>
      <c r="P244" s="161"/>
    </row>
    <row r="245" spans="1:16" s="1" customFormat="1" ht="37.5" x14ac:dyDescent="0.3">
      <c r="A245" s="71" t="s">
        <v>786</v>
      </c>
      <c r="B245" s="186" t="s">
        <v>497</v>
      </c>
      <c r="C245" s="83" t="s">
        <v>263</v>
      </c>
      <c r="D245" s="85">
        <v>2</v>
      </c>
      <c r="E245" s="94">
        <v>2</v>
      </c>
      <c r="F245" s="62">
        <f t="shared" si="8"/>
        <v>416.85</v>
      </c>
      <c r="G245" s="86">
        <f t="shared" si="9"/>
        <v>416.85</v>
      </c>
      <c r="H245" s="74">
        <v>416.85</v>
      </c>
      <c r="I245" s="124">
        <v>416.85</v>
      </c>
      <c r="J245" s="166"/>
      <c r="K245" s="169"/>
      <c r="L245" s="166"/>
      <c r="M245" s="169"/>
      <c r="N245" s="166"/>
      <c r="O245" s="169"/>
      <c r="P245" s="161"/>
    </row>
    <row r="246" spans="1:16" s="1" customFormat="1" x14ac:dyDescent="0.3">
      <c r="A246" s="71" t="s">
        <v>787</v>
      </c>
      <c r="B246" s="186" t="s">
        <v>498</v>
      </c>
      <c r="C246" s="83" t="s">
        <v>264</v>
      </c>
      <c r="D246" s="85">
        <v>11</v>
      </c>
      <c r="E246" s="94">
        <v>11</v>
      </c>
      <c r="F246" s="62">
        <f t="shared" si="8"/>
        <v>8719.5635999999995</v>
      </c>
      <c r="G246" s="86">
        <f t="shared" si="9"/>
        <v>8719.5635999999995</v>
      </c>
      <c r="H246" s="74">
        <v>8719.5635999999995</v>
      </c>
      <c r="I246" s="124">
        <v>8719.5635999999995</v>
      </c>
      <c r="J246" s="166"/>
      <c r="K246" s="169"/>
      <c r="L246" s="166"/>
      <c r="M246" s="169"/>
      <c r="N246" s="166"/>
      <c r="O246" s="169"/>
      <c r="P246" s="161"/>
    </row>
    <row r="247" spans="1:16" s="1" customFormat="1" x14ac:dyDescent="0.3">
      <c r="A247" s="71" t="s">
        <v>788</v>
      </c>
      <c r="B247" s="186" t="s">
        <v>499</v>
      </c>
      <c r="C247" s="83" t="s">
        <v>264</v>
      </c>
      <c r="D247" s="85">
        <v>1</v>
      </c>
      <c r="E247" s="94">
        <v>1</v>
      </c>
      <c r="F247" s="62">
        <f t="shared" si="8"/>
        <v>710.78174999999999</v>
      </c>
      <c r="G247" s="86">
        <f t="shared" si="9"/>
        <v>710.78174999999999</v>
      </c>
      <c r="H247" s="74">
        <v>710.78174999999999</v>
      </c>
      <c r="I247" s="124">
        <v>710.78174999999999</v>
      </c>
      <c r="J247" s="166"/>
      <c r="K247" s="169"/>
      <c r="L247" s="166"/>
      <c r="M247" s="169"/>
      <c r="N247" s="166"/>
      <c r="O247" s="169"/>
      <c r="P247" s="161"/>
    </row>
    <row r="248" spans="1:16" s="1" customFormat="1" ht="37.5" x14ac:dyDescent="0.3">
      <c r="A248" s="71" t="s">
        <v>789</v>
      </c>
      <c r="B248" s="186" t="s">
        <v>500</v>
      </c>
      <c r="C248" s="83" t="s">
        <v>264</v>
      </c>
      <c r="D248" s="85">
        <v>1</v>
      </c>
      <c r="E248" s="94">
        <v>1</v>
      </c>
      <c r="F248" s="62">
        <f t="shared" si="8"/>
        <v>13629.865330000001</v>
      </c>
      <c r="G248" s="86">
        <f t="shared" si="9"/>
        <v>13629.865330000001</v>
      </c>
      <c r="H248" s="74">
        <v>13629.865330000001</v>
      </c>
      <c r="I248" s="124">
        <v>13629.865330000001</v>
      </c>
      <c r="J248" s="166"/>
      <c r="K248" s="169"/>
      <c r="L248" s="166"/>
      <c r="M248" s="169"/>
      <c r="N248" s="166"/>
      <c r="O248" s="169"/>
      <c r="P248" s="161"/>
    </row>
    <row r="249" spans="1:16" s="1" customFormat="1" ht="37.5" x14ac:dyDescent="0.3">
      <c r="A249" s="71" t="s">
        <v>790</v>
      </c>
      <c r="B249" s="186" t="s">
        <v>501</v>
      </c>
      <c r="C249" s="83" t="s">
        <v>264</v>
      </c>
      <c r="D249" s="85">
        <v>10</v>
      </c>
      <c r="E249" s="94">
        <v>10</v>
      </c>
      <c r="F249" s="62">
        <f t="shared" si="8"/>
        <v>1670</v>
      </c>
      <c r="G249" s="86">
        <f t="shared" si="9"/>
        <v>1670</v>
      </c>
      <c r="H249" s="74">
        <v>1670</v>
      </c>
      <c r="I249" s="124">
        <v>1670</v>
      </c>
      <c r="J249" s="166"/>
      <c r="K249" s="169"/>
      <c r="L249" s="166"/>
      <c r="M249" s="169"/>
      <c r="N249" s="166"/>
      <c r="O249" s="169"/>
      <c r="P249" s="161"/>
    </row>
    <row r="250" spans="1:16" s="1" customFormat="1" ht="37.5" x14ac:dyDescent="0.3">
      <c r="A250" s="71" t="s">
        <v>791</v>
      </c>
      <c r="B250" s="186" t="s">
        <v>502</v>
      </c>
      <c r="C250" s="83" t="s">
        <v>264</v>
      </c>
      <c r="D250" s="85">
        <v>6</v>
      </c>
      <c r="E250" s="94">
        <v>6</v>
      </c>
      <c r="F250" s="62">
        <f t="shared" si="8"/>
        <v>948</v>
      </c>
      <c r="G250" s="86">
        <f t="shared" si="9"/>
        <v>948</v>
      </c>
      <c r="H250" s="74">
        <v>948</v>
      </c>
      <c r="I250" s="124">
        <v>948</v>
      </c>
      <c r="J250" s="166"/>
      <c r="K250" s="169"/>
      <c r="L250" s="166"/>
      <c r="M250" s="169"/>
      <c r="N250" s="166"/>
      <c r="O250" s="169"/>
      <c r="P250" s="161"/>
    </row>
    <row r="251" spans="1:16" s="1" customFormat="1" x14ac:dyDescent="0.3">
      <c r="A251" s="71" t="s">
        <v>792</v>
      </c>
      <c r="B251" s="186" t="s">
        <v>503</v>
      </c>
      <c r="C251" s="83" t="s">
        <v>264</v>
      </c>
      <c r="D251" s="85">
        <v>3</v>
      </c>
      <c r="E251" s="94">
        <v>3</v>
      </c>
      <c r="F251" s="62">
        <f t="shared" si="8"/>
        <v>4232.1428699999997</v>
      </c>
      <c r="G251" s="86">
        <f t="shared" si="9"/>
        <v>4232.1428699999997</v>
      </c>
      <c r="H251" s="74">
        <v>4232.1428699999997</v>
      </c>
      <c r="I251" s="124">
        <v>4232.1428699999997</v>
      </c>
      <c r="J251" s="166"/>
      <c r="K251" s="169"/>
      <c r="L251" s="166"/>
      <c r="M251" s="169"/>
      <c r="N251" s="166"/>
      <c r="O251" s="169"/>
      <c r="P251" s="161"/>
    </row>
    <row r="252" spans="1:16" s="1" customFormat="1" x14ac:dyDescent="0.3">
      <c r="A252" s="71" t="s">
        <v>793</v>
      </c>
      <c r="B252" s="186" t="s">
        <v>504</v>
      </c>
      <c r="C252" s="83" t="s">
        <v>264</v>
      </c>
      <c r="D252" s="85">
        <v>4</v>
      </c>
      <c r="E252" s="94">
        <v>4</v>
      </c>
      <c r="F252" s="62">
        <f t="shared" si="8"/>
        <v>3592.848</v>
      </c>
      <c r="G252" s="86">
        <f t="shared" si="9"/>
        <v>3592.848</v>
      </c>
      <c r="H252" s="74">
        <v>3592.848</v>
      </c>
      <c r="I252" s="124">
        <v>3592.848</v>
      </c>
      <c r="J252" s="166"/>
      <c r="K252" s="169"/>
      <c r="L252" s="166"/>
      <c r="M252" s="169"/>
      <c r="N252" s="166"/>
      <c r="O252" s="169"/>
      <c r="P252" s="161"/>
    </row>
    <row r="253" spans="1:16" s="1" customFormat="1" x14ac:dyDescent="0.3">
      <c r="A253" s="71" t="s">
        <v>794</v>
      </c>
      <c r="B253" s="186" t="s">
        <v>505</v>
      </c>
      <c r="C253" s="83" t="s">
        <v>264</v>
      </c>
      <c r="D253" s="85">
        <v>31</v>
      </c>
      <c r="E253" s="94"/>
      <c r="F253" s="62">
        <f t="shared" si="8"/>
        <v>15533.076069999999</v>
      </c>
      <c r="G253" s="86">
        <f t="shared" si="9"/>
        <v>0</v>
      </c>
      <c r="H253" s="74">
        <v>15533.076069999999</v>
      </c>
      <c r="I253" s="124">
        <v>0</v>
      </c>
      <c r="J253" s="166"/>
      <c r="K253" s="169"/>
      <c r="L253" s="166"/>
      <c r="M253" s="169"/>
      <c r="N253" s="166"/>
      <c r="O253" s="169"/>
      <c r="P253" s="161"/>
    </row>
    <row r="254" spans="1:16" s="1" customFormat="1" x14ac:dyDescent="0.3">
      <c r="A254" s="71" t="s">
        <v>795</v>
      </c>
      <c r="B254" s="186" t="s">
        <v>506</v>
      </c>
      <c r="C254" s="83" t="s">
        <v>264</v>
      </c>
      <c r="D254" s="85">
        <v>1</v>
      </c>
      <c r="E254" s="94">
        <v>1</v>
      </c>
      <c r="F254" s="62">
        <f t="shared" si="8"/>
        <v>758.92857000000004</v>
      </c>
      <c r="G254" s="86">
        <f t="shared" si="9"/>
        <v>748.9</v>
      </c>
      <c r="H254" s="74">
        <v>758.92857000000004</v>
      </c>
      <c r="I254" s="124">
        <v>748.9</v>
      </c>
      <c r="J254" s="166"/>
      <c r="K254" s="169"/>
      <c r="L254" s="166"/>
      <c r="M254" s="169"/>
      <c r="N254" s="166"/>
      <c r="O254" s="169"/>
      <c r="P254" s="161"/>
    </row>
    <row r="255" spans="1:16" s="1" customFormat="1" x14ac:dyDescent="0.3">
      <c r="A255" s="71" t="s">
        <v>796</v>
      </c>
      <c r="B255" s="186" t="s">
        <v>507</v>
      </c>
      <c r="C255" s="83" t="s">
        <v>264</v>
      </c>
      <c r="D255" s="85">
        <v>6</v>
      </c>
      <c r="E255" s="94">
        <v>6</v>
      </c>
      <c r="F255" s="62">
        <f t="shared" si="8"/>
        <v>2094</v>
      </c>
      <c r="G255" s="86">
        <f t="shared" si="9"/>
        <v>2094</v>
      </c>
      <c r="H255" s="74">
        <v>2094</v>
      </c>
      <c r="I255" s="124">
        <v>2094</v>
      </c>
      <c r="J255" s="166"/>
      <c r="K255" s="169"/>
      <c r="L255" s="166"/>
      <c r="M255" s="169"/>
      <c r="N255" s="166"/>
      <c r="O255" s="169"/>
      <c r="P255" s="161"/>
    </row>
    <row r="256" spans="1:16" s="1" customFormat="1" x14ac:dyDescent="0.3">
      <c r="A256" s="71" t="s">
        <v>797</v>
      </c>
      <c r="B256" s="186" t="s">
        <v>508</v>
      </c>
      <c r="C256" s="83" t="s">
        <v>264</v>
      </c>
      <c r="D256" s="85">
        <v>3</v>
      </c>
      <c r="E256" s="94">
        <v>3</v>
      </c>
      <c r="F256" s="62">
        <f t="shared" si="8"/>
        <v>852</v>
      </c>
      <c r="G256" s="86">
        <f t="shared" si="9"/>
        <v>852</v>
      </c>
      <c r="H256" s="74">
        <v>852</v>
      </c>
      <c r="I256" s="124">
        <v>852</v>
      </c>
      <c r="J256" s="166"/>
      <c r="K256" s="169"/>
      <c r="L256" s="166"/>
      <c r="M256" s="169"/>
      <c r="N256" s="166"/>
      <c r="O256" s="169"/>
      <c r="P256" s="161"/>
    </row>
    <row r="257" spans="1:16" s="1" customFormat="1" x14ac:dyDescent="0.3">
      <c r="A257" s="71" t="s">
        <v>798</v>
      </c>
      <c r="B257" s="186" t="s">
        <v>509</v>
      </c>
      <c r="C257" s="83" t="s">
        <v>264</v>
      </c>
      <c r="D257" s="85">
        <v>25</v>
      </c>
      <c r="E257" s="94">
        <v>25</v>
      </c>
      <c r="F257" s="62">
        <f t="shared" si="8"/>
        <v>1959.95</v>
      </c>
      <c r="G257" s="86">
        <f t="shared" si="9"/>
        <v>1959.9499999999998</v>
      </c>
      <c r="H257" s="74">
        <v>1959.95</v>
      </c>
      <c r="I257" s="124">
        <v>1959.9499999999998</v>
      </c>
      <c r="J257" s="166"/>
      <c r="K257" s="169"/>
      <c r="L257" s="166"/>
      <c r="M257" s="169"/>
      <c r="N257" s="166"/>
      <c r="O257" s="169"/>
      <c r="P257" s="161"/>
    </row>
    <row r="258" spans="1:16" s="1" customFormat="1" x14ac:dyDescent="0.3">
      <c r="A258" s="71" t="s">
        <v>799</v>
      </c>
      <c r="B258" s="186" t="s">
        <v>510</v>
      </c>
      <c r="C258" s="83" t="s">
        <v>264</v>
      </c>
      <c r="D258" s="85">
        <v>19</v>
      </c>
      <c r="E258" s="94">
        <v>19</v>
      </c>
      <c r="F258" s="62">
        <f t="shared" si="8"/>
        <v>2664.94</v>
      </c>
      <c r="G258" s="86">
        <f t="shared" si="9"/>
        <v>2664.9399999999996</v>
      </c>
      <c r="H258" s="74">
        <v>2664.94</v>
      </c>
      <c r="I258" s="124">
        <v>2664.9399999999996</v>
      </c>
      <c r="J258" s="166"/>
      <c r="K258" s="169"/>
      <c r="L258" s="166"/>
      <c r="M258" s="169"/>
      <c r="N258" s="166"/>
      <c r="O258" s="169"/>
      <c r="P258" s="161"/>
    </row>
    <row r="259" spans="1:16" s="1" customFormat="1" ht="37.5" x14ac:dyDescent="0.3">
      <c r="A259" s="71" t="s">
        <v>800</v>
      </c>
      <c r="B259" s="186" t="s">
        <v>511</v>
      </c>
      <c r="C259" s="83" t="s">
        <v>264</v>
      </c>
      <c r="D259" s="85">
        <v>12</v>
      </c>
      <c r="E259" s="94">
        <v>12</v>
      </c>
      <c r="F259" s="62">
        <f t="shared" si="8"/>
        <v>1727.6137200000001</v>
      </c>
      <c r="G259" s="86">
        <f t="shared" si="9"/>
        <v>1715.88</v>
      </c>
      <c r="H259" s="74">
        <v>1727.6137200000001</v>
      </c>
      <c r="I259" s="124">
        <v>1715.88</v>
      </c>
      <c r="J259" s="166"/>
      <c r="K259" s="169"/>
      <c r="L259" s="166"/>
      <c r="M259" s="169"/>
      <c r="N259" s="166"/>
      <c r="O259" s="169"/>
      <c r="P259" s="161"/>
    </row>
    <row r="260" spans="1:16" s="1" customFormat="1" ht="37.5" x14ac:dyDescent="0.3">
      <c r="A260" s="71" t="s">
        <v>801</v>
      </c>
      <c r="B260" s="186" t="s">
        <v>512</v>
      </c>
      <c r="C260" s="83" t="s">
        <v>264</v>
      </c>
      <c r="D260" s="85">
        <v>7</v>
      </c>
      <c r="E260" s="94">
        <v>7</v>
      </c>
      <c r="F260" s="62">
        <f t="shared" si="8"/>
        <v>918.4</v>
      </c>
      <c r="G260" s="86">
        <f t="shared" si="9"/>
        <v>918.4</v>
      </c>
      <c r="H260" s="74">
        <v>918.4</v>
      </c>
      <c r="I260" s="124">
        <v>918.4</v>
      </c>
      <c r="J260" s="166"/>
      <c r="K260" s="169"/>
      <c r="L260" s="166"/>
      <c r="M260" s="169"/>
      <c r="N260" s="166"/>
      <c r="O260" s="169"/>
      <c r="P260" s="161"/>
    </row>
    <row r="261" spans="1:16" s="1" customFormat="1" x14ac:dyDescent="0.3">
      <c r="A261" s="71" t="s">
        <v>802</v>
      </c>
      <c r="B261" s="186" t="s">
        <v>513</v>
      </c>
      <c r="C261" s="83" t="s">
        <v>264</v>
      </c>
      <c r="D261" s="85">
        <v>98</v>
      </c>
      <c r="E261" s="94">
        <v>98</v>
      </c>
      <c r="F261" s="62">
        <f t="shared" si="8"/>
        <v>43596.28</v>
      </c>
      <c r="G261" s="86">
        <f t="shared" si="9"/>
        <v>43596.28</v>
      </c>
      <c r="H261" s="74">
        <v>43596.28</v>
      </c>
      <c r="I261" s="124">
        <v>43596.28</v>
      </c>
      <c r="J261" s="166"/>
      <c r="K261" s="169"/>
      <c r="L261" s="166"/>
      <c r="M261" s="169"/>
      <c r="N261" s="166"/>
      <c r="O261" s="169"/>
      <c r="P261" s="161"/>
    </row>
    <row r="262" spans="1:16" s="1" customFormat="1" x14ac:dyDescent="0.3">
      <c r="A262" s="71" t="s">
        <v>803</v>
      </c>
      <c r="B262" s="186" t="s">
        <v>514</v>
      </c>
      <c r="C262" s="83" t="s">
        <v>264</v>
      </c>
      <c r="D262" s="85">
        <v>76</v>
      </c>
      <c r="E262" s="94">
        <v>76</v>
      </c>
      <c r="F262" s="62">
        <f t="shared" si="8"/>
        <v>1919.19</v>
      </c>
      <c r="G262" s="86">
        <f t="shared" si="9"/>
        <v>1919.19</v>
      </c>
      <c r="H262" s="74">
        <v>1919.19</v>
      </c>
      <c r="I262" s="124">
        <v>1919.19</v>
      </c>
      <c r="J262" s="166"/>
      <c r="K262" s="169"/>
      <c r="L262" s="166"/>
      <c r="M262" s="169"/>
      <c r="N262" s="166"/>
      <c r="O262" s="169"/>
      <c r="P262" s="161"/>
    </row>
    <row r="263" spans="1:16" s="1" customFormat="1" x14ac:dyDescent="0.3">
      <c r="A263" s="71" t="s">
        <v>804</v>
      </c>
      <c r="B263" s="186" t="s">
        <v>515</v>
      </c>
      <c r="C263" s="83" t="s">
        <v>264</v>
      </c>
      <c r="D263" s="85">
        <v>95</v>
      </c>
      <c r="E263" s="94">
        <v>95</v>
      </c>
      <c r="F263" s="62">
        <f t="shared" si="8"/>
        <v>2394</v>
      </c>
      <c r="G263" s="86">
        <f t="shared" si="9"/>
        <v>2394</v>
      </c>
      <c r="H263" s="74">
        <v>2394</v>
      </c>
      <c r="I263" s="124">
        <v>2394</v>
      </c>
      <c r="J263" s="166"/>
      <c r="K263" s="169"/>
      <c r="L263" s="166"/>
      <c r="M263" s="169"/>
      <c r="N263" s="166"/>
      <c r="O263" s="169"/>
      <c r="P263" s="161"/>
    </row>
    <row r="264" spans="1:16" s="1" customFormat="1" x14ac:dyDescent="0.3">
      <c r="A264" s="71" t="s">
        <v>805</v>
      </c>
      <c r="B264" s="186" t="s">
        <v>516</v>
      </c>
      <c r="C264" s="83" t="s">
        <v>264</v>
      </c>
      <c r="D264" s="85">
        <v>40</v>
      </c>
      <c r="E264" s="94">
        <v>40</v>
      </c>
      <c r="F264" s="62">
        <f t="shared" si="8"/>
        <v>4620</v>
      </c>
      <c r="G264" s="86">
        <f t="shared" si="9"/>
        <v>4620</v>
      </c>
      <c r="H264" s="74">
        <v>4620</v>
      </c>
      <c r="I264" s="124">
        <v>4620</v>
      </c>
      <c r="J264" s="166"/>
      <c r="K264" s="169"/>
      <c r="L264" s="166"/>
      <c r="M264" s="169"/>
      <c r="N264" s="166"/>
      <c r="O264" s="169"/>
      <c r="P264" s="161"/>
    </row>
    <row r="265" spans="1:16" s="1" customFormat="1" x14ac:dyDescent="0.3">
      <c r="A265" s="71" t="s">
        <v>806</v>
      </c>
      <c r="B265" s="186" t="s">
        <v>517</v>
      </c>
      <c r="C265" s="83" t="s">
        <v>264</v>
      </c>
      <c r="D265" s="85">
        <v>33</v>
      </c>
      <c r="E265" s="94">
        <v>33</v>
      </c>
      <c r="F265" s="62">
        <f t="shared" si="8"/>
        <v>3846.15</v>
      </c>
      <c r="G265" s="86">
        <f t="shared" si="9"/>
        <v>3846.15</v>
      </c>
      <c r="H265" s="74">
        <v>3846.15</v>
      </c>
      <c r="I265" s="124">
        <v>3846.15</v>
      </c>
      <c r="J265" s="166"/>
      <c r="K265" s="169"/>
      <c r="L265" s="166"/>
      <c r="M265" s="169"/>
      <c r="N265" s="166"/>
      <c r="O265" s="169"/>
      <c r="P265" s="161"/>
    </row>
    <row r="266" spans="1:16" s="1" customFormat="1" x14ac:dyDescent="0.3">
      <c r="A266" s="71" t="s">
        <v>807</v>
      </c>
      <c r="B266" s="186" t="s">
        <v>518</v>
      </c>
      <c r="C266" s="83" t="s">
        <v>264</v>
      </c>
      <c r="D266" s="85">
        <v>53</v>
      </c>
      <c r="E266" s="94">
        <v>53</v>
      </c>
      <c r="F266" s="62">
        <f t="shared" si="8"/>
        <v>6121.5</v>
      </c>
      <c r="G266" s="86">
        <f t="shared" si="9"/>
        <v>6121.5</v>
      </c>
      <c r="H266" s="74">
        <v>6121.5</v>
      </c>
      <c r="I266" s="124">
        <v>6121.5</v>
      </c>
      <c r="J266" s="166"/>
      <c r="K266" s="169"/>
      <c r="L266" s="166"/>
      <c r="M266" s="169"/>
      <c r="N266" s="166"/>
      <c r="O266" s="169"/>
      <c r="P266" s="161"/>
    </row>
    <row r="267" spans="1:16" s="1" customFormat="1" x14ac:dyDescent="0.3">
      <c r="A267" s="71" t="s">
        <v>808</v>
      </c>
      <c r="B267" s="186" t="s">
        <v>519</v>
      </c>
      <c r="C267" s="83" t="s">
        <v>264</v>
      </c>
      <c r="D267" s="85">
        <v>16</v>
      </c>
      <c r="E267" s="94">
        <v>16</v>
      </c>
      <c r="F267" s="62">
        <f t="shared" si="8"/>
        <v>2733.36</v>
      </c>
      <c r="G267" s="86">
        <f t="shared" si="9"/>
        <v>2733.36</v>
      </c>
      <c r="H267" s="74">
        <v>2733.36</v>
      </c>
      <c r="I267" s="124">
        <v>2733.36</v>
      </c>
      <c r="J267" s="166"/>
      <c r="K267" s="169"/>
      <c r="L267" s="166"/>
      <c r="M267" s="169"/>
      <c r="N267" s="166"/>
      <c r="O267" s="169"/>
      <c r="P267" s="161"/>
    </row>
    <row r="268" spans="1:16" s="1" customFormat="1" x14ac:dyDescent="0.3">
      <c r="A268" s="71" t="s">
        <v>809</v>
      </c>
      <c r="B268" s="186" t="s">
        <v>520</v>
      </c>
      <c r="C268" s="83" t="s">
        <v>264</v>
      </c>
      <c r="D268" s="85">
        <v>10</v>
      </c>
      <c r="E268" s="94">
        <v>10</v>
      </c>
      <c r="F268" s="62">
        <f t="shared" si="8"/>
        <v>899.40470000000005</v>
      </c>
      <c r="G268" s="86">
        <f t="shared" si="9"/>
        <v>899.40470000000005</v>
      </c>
      <c r="H268" s="74">
        <v>899.40470000000005</v>
      </c>
      <c r="I268" s="124">
        <v>899.40470000000005</v>
      </c>
      <c r="J268" s="166"/>
      <c r="K268" s="169"/>
      <c r="L268" s="166"/>
      <c r="M268" s="169"/>
      <c r="N268" s="166"/>
      <c r="O268" s="169"/>
      <c r="P268" s="161"/>
    </row>
    <row r="269" spans="1:16" s="1" customFormat="1" ht="37.5" x14ac:dyDescent="0.3">
      <c r="A269" s="71" t="s">
        <v>810</v>
      </c>
      <c r="B269" s="186" t="s">
        <v>521</v>
      </c>
      <c r="C269" s="83" t="s">
        <v>264</v>
      </c>
      <c r="D269" s="85">
        <v>6</v>
      </c>
      <c r="E269" s="94">
        <v>6</v>
      </c>
      <c r="F269" s="62">
        <f t="shared" si="8"/>
        <v>3900</v>
      </c>
      <c r="G269" s="86">
        <f t="shared" si="9"/>
        <v>3900</v>
      </c>
      <c r="H269" s="74">
        <v>3900</v>
      </c>
      <c r="I269" s="124">
        <v>3900</v>
      </c>
      <c r="J269" s="166"/>
      <c r="K269" s="169"/>
      <c r="L269" s="166"/>
      <c r="M269" s="169"/>
      <c r="N269" s="166"/>
      <c r="O269" s="169"/>
      <c r="P269" s="161"/>
    </row>
    <row r="270" spans="1:16" s="1" customFormat="1" x14ac:dyDescent="0.3">
      <c r="A270" s="71" t="s">
        <v>811</v>
      </c>
      <c r="B270" s="186" t="s">
        <v>522</v>
      </c>
      <c r="C270" s="83" t="s">
        <v>263</v>
      </c>
      <c r="D270" s="85">
        <v>68</v>
      </c>
      <c r="E270" s="94">
        <v>68</v>
      </c>
      <c r="F270" s="62">
        <f t="shared" si="8"/>
        <v>16680.808000000001</v>
      </c>
      <c r="G270" s="86">
        <f t="shared" si="9"/>
        <v>16680.808000000001</v>
      </c>
      <c r="H270" s="74">
        <v>16680.808000000001</v>
      </c>
      <c r="I270" s="124">
        <v>16680.808000000001</v>
      </c>
      <c r="J270" s="166"/>
      <c r="K270" s="169"/>
      <c r="L270" s="166"/>
      <c r="M270" s="169"/>
      <c r="N270" s="166"/>
      <c r="O270" s="169"/>
      <c r="P270" s="161"/>
    </row>
    <row r="271" spans="1:16" s="1" customFormat="1" ht="37.5" x14ac:dyDescent="0.3">
      <c r="A271" s="71" t="s">
        <v>812</v>
      </c>
      <c r="B271" s="186" t="s">
        <v>523</v>
      </c>
      <c r="C271" s="83" t="s">
        <v>264</v>
      </c>
      <c r="D271" s="85">
        <v>2</v>
      </c>
      <c r="E271" s="94">
        <v>2</v>
      </c>
      <c r="F271" s="62">
        <f t="shared" si="8"/>
        <v>20043.196660000001</v>
      </c>
      <c r="G271" s="86">
        <f t="shared" si="9"/>
        <v>20000</v>
      </c>
      <c r="H271" s="74">
        <v>20043.196660000001</v>
      </c>
      <c r="I271" s="124">
        <v>20000</v>
      </c>
      <c r="J271" s="166"/>
      <c r="K271" s="169"/>
      <c r="L271" s="166"/>
      <c r="M271" s="169"/>
      <c r="N271" s="166"/>
      <c r="O271" s="169"/>
      <c r="P271" s="161"/>
    </row>
    <row r="272" spans="1:16" s="1" customFormat="1" x14ac:dyDescent="0.3">
      <c r="A272" s="71" t="s">
        <v>813</v>
      </c>
      <c r="B272" s="186" t="s">
        <v>524</v>
      </c>
      <c r="C272" s="83" t="s">
        <v>264</v>
      </c>
      <c r="D272" s="85">
        <v>79</v>
      </c>
      <c r="E272" s="94">
        <v>79</v>
      </c>
      <c r="F272" s="62">
        <f t="shared" si="8"/>
        <v>8787.1423500000001</v>
      </c>
      <c r="G272" s="86">
        <f t="shared" si="9"/>
        <v>8787.1423500000001</v>
      </c>
      <c r="H272" s="74">
        <v>8787.1423500000001</v>
      </c>
      <c r="I272" s="124">
        <v>8787.1423500000001</v>
      </c>
      <c r="J272" s="166"/>
      <c r="K272" s="169"/>
      <c r="L272" s="166"/>
      <c r="M272" s="169"/>
      <c r="N272" s="166"/>
      <c r="O272" s="169"/>
      <c r="P272" s="161"/>
    </row>
    <row r="273" spans="1:16" s="1" customFormat="1" x14ac:dyDescent="0.3">
      <c r="A273" s="71" t="s">
        <v>814</v>
      </c>
      <c r="B273" s="186" t="s">
        <v>525</v>
      </c>
      <c r="C273" s="83" t="s">
        <v>264</v>
      </c>
      <c r="D273" s="85">
        <v>2</v>
      </c>
      <c r="E273" s="94">
        <v>2</v>
      </c>
      <c r="F273" s="62">
        <f t="shared" si="8"/>
        <v>420</v>
      </c>
      <c r="G273" s="86">
        <f t="shared" si="9"/>
        <v>420</v>
      </c>
      <c r="H273" s="74">
        <v>420</v>
      </c>
      <c r="I273" s="124">
        <v>420</v>
      </c>
      <c r="J273" s="166"/>
      <c r="K273" s="169"/>
      <c r="L273" s="166"/>
      <c r="M273" s="169"/>
      <c r="N273" s="166"/>
      <c r="O273" s="169"/>
      <c r="P273" s="161"/>
    </row>
    <row r="274" spans="1:16" s="1" customFormat="1" x14ac:dyDescent="0.3">
      <c r="A274" s="71" t="s">
        <v>815</v>
      </c>
      <c r="B274" s="186" t="s">
        <v>526</v>
      </c>
      <c r="C274" s="83" t="s">
        <v>264</v>
      </c>
      <c r="D274" s="85">
        <v>25</v>
      </c>
      <c r="E274" s="94"/>
      <c r="F274" s="62">
        <f t="shared" si="8"/>
        <v>2550</v>
      </c>
      <c r="G274" s="86">
        <f t="shared" si="9"/>
        <v>0</v>
      </c>
      <c r="H274" s="74">
        <v>2550</v>
      </c>
      <c r="I274" s="124">
        <v>0</v>
      </c>
      <c r="J274" s="166"/>
      <c r="K274" s="169"/>
      <c r="L274" s="166"/>
      <c r="M274" s="169"/>
      <c r="N274" s="166"/>
      <c r="O274" s="169"/>
      <c r="P274" s="161"/>
    </row>
    <row r="275" spans="1:16" s="1" customFormat="1" x14ac:dyDescent="0.3">
      <c r="A275" s="71" t="s">
        <v>816</v>
      </c>
      <c r="B275" s="186" t="s">
        <v>527</v>
      </c>
      <c r="C275" s="83" t="s">
        <v>264</v>
      </c>
      <c r="D275" s="85">
        <v>8</v>
      </c>
      <c r="E275" s="94"/>
      <c r="F275" s="62">
        <f t="shared" si="8"/>
        <v>774.76192000000003</v>
      </c>
      <c r="G275" s="86">
        <f t="shared" si="9"/>
        <v>0</v>
      </c>
      <c r="H275" s="74">
        <v>774.76192000000003</v>
      </c>
      <c r="I275" s="124">
        <v>0</v>
      </c>
      <c r="J275" s="166"/>
      <c r="K275" s="169"/>
      <c r="L275" s="166"/>
      <c r="M275" s="169"/>
      <c r="N275" s="166"/>
      <c r="O275" s="169"/>
      <c r="P275" s="161"/>
    </row>
    <row r="276" spans="1:16" s="1" customFormat="1" x14ac:dyDescent="0.3">
      <c r="A276" s="71" t="s">
        <v>817</v>
      </c>
      <c r="B276" s="186" t="s">
        <v>528</v>
      </c>
      <c r="C276" s="83" t="s">
        <v>264</v>
      </c>
      <c r="D276" s="85">
        <v>1</v>
      </c>
      <c r="E276" s="94">
        <v>1</v>
      </c>
      <c r="F276" s="62">
        <f t="shared" si="8"/>
        <v>264.37367</v>
      </c>
      <c r="G276" s="86">
        <f t="shared" si="9"/>
        <v>264.37367</v>
      </c>
      <c r="H276" s="74">
        <v>264.37367</v>
      </c>
      <c r="I276" s="124">
        <v>264.37367</v>
      </c>
      <c r="J276" s="166"/>
      <c r="K276" s="169"/>
      <c r="L276" s="166"/>
      <c r="M276" s="169"/>
      <c r="N276" s="166"/>
      <c r="O276" s="169"/>
      <c r="P276" s="161"/>
    </row>
    <row r="277" spans="1:16" s="1" customFormat="1" x14ac:dyDescent="0.3">
      <c r="A277" s="71" t="s">
        <v>818</v>
      </c>
      <c r="B277" s="186" t="s">
        <v>529</v>
      </c>
      <c r="C277" s="83" t="s">
        <v>264</v>
      </c>
      <c r="D277" s="85">
        <v>1</v>
      </c>
      <c r="E277" s="94">
        <v>1</v>
      </c>
      <c r="F277" s="62">
        <f t="shared" si="8"/>
        <v>1365</v>
      </c>
      <c r="G277" s="86">
        <f t="shared" si="9"/>
        <v>1365</v>
      </c>
      <c r="H277" s="74">
        <v>1365</v>
      </c>
      <c r="I277" s="124">
        <v>1365</v>
      </c>
      <c r="J277" s="166"/>
      <c r="K277" s="169"/>
      <c r="L277" s="166"/>
      <c r="M277" s="169"/>
      <c r="N277" s="166"/>
      <c r="O277" s="169"/>
      <c r="P277" s="161"/>
    </row>
    <row r="278" spans="1:16" s="1" customFormat="1" x14ac:dyDescent="0.3">
      <c r="A278" s="71" t="s">
        <v>819</v>
      </c>
      <c r="B278" s="186" t="s">
        <v>530</v>
      </c>
      <c r="C278" s="83" t="s">
        <v>264</v>
      </c>
      <c r="D278" s="85">
        <v>2</v>
      </c>
      <c r="E278" s="94">
        <v>2</v>
      </c>
      <c r="F278" s="62">
        <f t="shared" si="8"/>
        <v>220</v>
      </c>
      <c r="G278" s="86">
        <f t="shared" si="9"/>
        <v>220</v>
      </c>
      <c r="H278" s="74">
        <v>220</v>
      </c>
      <c r="I278" s="124">
        <v>220</v>
      </c>
      <c r="J278" s="166"/>
      <c r="K278" s="169"/>
      <c r="L278" s="166"/>
      <c r="M278" s="169"/>
      <c r="N278" s="166"/>
      <c r="O278" s="169"/>
      <c r="P278" s="161"/>
    </row>
    <row r="279" spans="1:16" s="1" customFormat="1" ht="37.5" x14ac:dyDescent="0.3">
      <c r="A279" s="71" t="s">
        <v>820</v>
      </c>
      <c r="B279" s="186" t="s">
        <v>531</v>
      </c>
      <c r="C279" s="83" t="s">
        <v>264</v>
      </c>
      <c r="D279" s="85">
        <v>2</v>
      </c>
      <c r="E279" s="94">
        <v>2</v>
      </c>
      <c r="F279" s="62">
        <f t="shared" si="8"/>
        <v>254.88521399999999</v>
      </c>
      <c r="G279" s="86">
        <f t="shared" si="9"/>
        <v>254.88521399999999</v>
      </c>
      <c r="H279" s="74">
        <v>254.88521399999999</v>
      </c>
      <c r="I279" s="124">
        <v>254.88521399999999</v>
      </c>
      <c r="J279" s="166"/>
      <c r="K279" s="169"/>
      <c r="L279" s="166"/>
      <c r="M279" s="169"/>
      <c r="N279" s="166"/>
      <c r="O279" s="169"/>
      <c r="P279" s="161"/>
    </row>
    <row r="280" spans="1:16" s="1" customFormat="1" ht="37.5" x14ac:dyDescent="0.3">
      <c r="A280" s="71" t="s">
        <v>821</v>
      </c>
      <c r="B280" s="186" t="s">
        <v>532</v>
      </c>
      <c r="C280" s="83" t="s">
        <v>264</v>
      </c>
      <c r="D280" s="85">
        <v>1</v>
      </c>
      <c r="E280" s="94">
        <v>1</v>
      </c>
      <c r="F280" s="62">
        <f t="shared" si="8"/>
        <v>2805</v>
      </c>
      <c r="G280" s="86">
        <f t="shared" si="9"/>
        <v>2805</v>
      </c>
      <c r="H280" s="74">
        <v>2805</v>
      </c>
      <c r="I280" s="124">
        <v>2805</v>
      </c>
      <c r="J280" s="166"/>
      <c r="K280" s="169"/>
      <c r="L280" s="166"/>
      <c r="M280" s="169"/>
      <c r="N280" s="166"/>
      <c r="O280" s="169"/>
      <c r="P280" s="161"/>
    </row>
    <row r="281" spans="1:16" s="1" customFormat="1" ht="37.5" x14ac:dyDescent="0.3">
      <c r="A281" s="71" t="s">
        <v>822</v>
      </c>
      <c r="B281" s="186" t="s">
        <v>533</v>
      </c>
      <c r="C281" s="83" t="s">
        <v>136</v>
      </c>
      <c r="D281" s="85">
        <v>0.12</v>
      </c>
      <c r="E281" s="94">
        <v>0.12</v>
      </c>
      <c r="F281" s="62">
        <f t="shared" si="8"/>
        <v>185.9066</v>
      </c>
      <c r="G281" s="86">
        <f t="shared" si="9"/>
        <v>185.9066</v>
      </c>
      <c r="H281" s="74">
        <v>185.9066</v>
      </c>
      <c r="I281" s="124">
        <v>185.9066</v>
      </c>
      <c r="J281" s="166"/>
      <c r="K281" s="169"/>
      <c r="L281" s="166"/>
      <c r="M281" s="169"/>
      <c r="N281" s="166"/>
      <c r="O281" s="169"/>
      <c r="P281" s="161"/>
    </row>
    <row r="282" spans="1:16" s="1" customFormat="1" x14ac:dyDescent="0.3">
      <c r="A282" s="71" t="s">
        <v>823</v>
      </c>
      <c r="B282" s="186" t="s">
        <v>534</v>
      </c>
      <c r="C282" s="83" t="s">
        <v>136</v>
      </c>
      <c r="D282" s="85">
        <v>0.24</v>
      </c>
      <c r="E282" s="94">
        <v>0.24</v>
      </c>
      <c r="F282" s="62">
        <f t="shared" si="8"/>
        <v>619.0376</v>
      </c>
      <c r="G282" s="86">
        <f t="shared" si="9"/>
        <v>619.0376</v>
      </c>
      <c r="H282" s="74">
        <v>619.0376</v>
      </c>
      <c r="I282" s="124">
        <v>619.0376</v>
      </c>
      <c r="J282" s="166"/>
      <c r="K282" s="169"/>
      <c r="L282" s="166"/>
      <c r="M282" s="169"/>
      <c r="N282" s="166"/>
      <c r="O282" s="169"/>
      <c r="P282" s="161"/>
    </row>
    <row r="283" spans="1:16" s="1" customFormat="1" x14ac:dyDescent="0.3">
      <c r="A283" s="71" t="s">
        <v>824</v>
      </c>
      <c r="B283" s="186" t="s">
        <v>535</v>
      </c>
      <c r="C283" s="83" t="s">
        <v>136</v>
      </c>
      <c r="D283" s="85">
        <v>0.24</v>
      </c>
      <c r="E283" s="94">
        <v>0.24</v>
      </c>
      <c r="F283" s="62">
        <f t="shared" si="8"/>
        <v>361.1626</v>
      </c>
      <c r="G283" s="86">
        <f t="shared" si="9"/>
        <v>361.1626</v>
      </c>
      <c r="H283" s="74">
        <v>361.1626</v>
      </c>
      <c r="I283" s="124">
        <v>361.1626</v>
      </c>
      <c r="J283" s="166"/>
      <c r="K283" s="169"/>
      <c r="L283" s="166"/>
      <c r="M283" s="169"/>
      <c r="N283" s="166"/>
      <c r="O283" s="169"/>
      <c r="P283" s="161"/>
    </row>
    <row r="284" spans="1:16" s="1" customFormat="1" x14ac:dyDescent="0.3">
      <c r="A284" s="71" t="s">
        <v>825</v>
      </c>
      <c r="B284" s="186" t="s">
        <v>536</v>
      </c>
      <c r="C284" s="83" t="s">
        <v>136</v>
      </c>
      <c r="D284" s="85">
        <v>0.96</v>
      </c>
      <c r="E284" s="94">
        <v>0.96</v>
      </c>
      <c r="F284" s="62">
        <f t="shared" si="8"/>
        <v>1744.8359</v>
      </c>
      <c r="G284" s="86">
        <f t="shared" si="9"/>
        <v>1744.8359</v>
      </c>
      <c r="H284" s="74">
        <v>1744.8359</v>
      </c>
      <c r="I284" s="124">
        <v>1744.8359</v>
      </c>
      <c r="J284" s="166"/>
      <c r="K284" s="169"/>
      <c r="L284" s="166"/>
      <c r="M284" s="169"/>
      <c r="N284" s="166"/>
      <c r="O284" s="169"/>
      <c r="P284" s="161"/>
    </row>
    <row r="285" spans="1:16" s="1" customFormat="1" ht="37.5" x14ac:dyDescent="0.3">
      <c r="A285" s="71" t="s">
        <v>826</v>
      </c>
      <c r="B285" s="186" t="s">
        <v>537</v>
      </c>
      <c r="C285" s="83" t="s">
        <v>136</v>
      </c>
      <c r="D285" s="85">
        <v>0.85</v>
      </c>
      <c r="E285" s="94">
        <v>0.85</v>
      </c>
      <c r="F285" s="62">
        <f t="shared" si="8"/>
        <v>3334.8495899999998</v>
      </c>
      <c r="G285" s="86">
        <f t="shared" si="9"/>
        <v>3334.8495899999998</v>
      </c>
      <c r="H285" s="74">
        <v>3334.8495899999998</v>
      </c>
      <c r="I285" s="124">
        <v>3334.8495899999998</v>
      </c>
      <c r="J285" s="166"/>
      <c r="K285" s="169"/>
      <c r="L285" s="166"/>
      <c r="M285" s="169"/>
      <c r="N285" s="166"/>
      <c r="O285" s="169"/>
      <c r="P285" s="161"/>
    </row>
    <row r="286" spans="1:16" s="1" customFormat="1" x14ac:dyDescent="0.3">
      <c r="A286" s="71" t="s">
        <v>827</v>
      </c>
      <c r="B286" s="186" t="s">
        <v>538</v>
      </c>
      <c r="C286" s="83" t="s">
        <v>136</v>
      </c>
      <c r="D286" s="85">
        <v>1.5</v>
      </c>
      <c r="E286" s="94">
        <v>1.5</v>
      </c>
      <c r="F286" s="62">
        <f t="shared" si="8"/>
        <v>7903.4678999999996</v>
      </c>
      <c r="G286" s="86">
        <f t="shared" si="9"/>
        <v>7903.4678999999996</v>
      </c>
      <c r="H286" s="74">
        <v>7903.4678999999996</v>
      </c>
      <c r="I286" s="124">
        <v>7903.4678999999996</v>
      </c>
      <c r="J286" s="166"/>
      <c r="K286" s="169"/>
      <c r="L286" s="166"/>
      <c r="M286" s="169"/>
      <c r="N286" s="166"/>
      <c r="O286" s="169"/>
      <c r="P286" s="161"/>
    </row>
    <row r="287" spans="1:16" s="1" customFormat="1" x14ac:dyDescent="0.3">
      <c r="A287" s="71" t="s">
        <v>828</v>
      </c>
      <c r="B287" s="186" t="s">
        <v>539</v>
      </c>
      <c r="C287" s="83" t="s">
        <v>136</v>
      </c>
      <c r="D287" s="85">
        <v>1.5</v>
      </c>
      <c r="E287" s="94">
        <v>1.5</v>
      </c>
      <c r="F287" s="62">
        <f t="shared" si="8"/>
        <v>7946.2920000000004</v>
      </c>
      <c r="G287" s="86">
        <f t="shared" si="9"/>
        <v>7946.2920000000004</v>
      </c>
      <c r="H287" s="74">
        <v>7946.2920000000004</v>
      </c>
      <c r="I287" s="124">
        <v>7946.2920000000004</v>
      </c>
      <c r="J287" s="166"/>
      <c r="K287" s="169"/>
      <c r="L287" s="166"/>
      <c r="M287" s="169"/>
      <c r="N287" s="166"/>
      <c r="O287" s="169"/>
      <c r="P287" s="161"/>
    </row>
    <row r="288" spans="1:16" s="1" customFormat="1" x14ac:dyDescent="0.3">
      <c r="A288" s="71" t="s">
        <v>829</v>
      </c>
      <c r="B288" s="186" t="s">
        <v>540</v>
      </c>
      <c r="C288" s="83" t="s">
        <v>136</v>
      </c>
      <c r="D288" s="85">
        <v>1.54</v>
      </c>
      <c r="E288" s="94">
        <v>1.54</v>
      </c>
      <c r="F288" s="62">
        <f t="shared" si="8"/>
        <v>10532.706899999999</v>
      </c>
      <c r="G288" s="86">
        <f t="shared" si="9"/>
        <v>10532.706899999999</v>
      </c>
      <c r="H288" s="74">
        <v>10532.706899999999</v>
      </c>
      <c r="I288" s="124">
        <v>10532.706899999999</v>
      </c>
      <c r="J288" s="166"/>
      <c r="K288" s="169"/>
      <c r="L288" s="166"/>
      <c r="M288" s="169"/>
      <c r="N288" s="166"/>
      <c r="O288" s="169"/>
      <c r="P288" s="161"/>
    </row>
    <row r="289" spans="1:16" s="1" customFormat="1" ht="37.5" x14ac:dyDescent="0.3">
      <c r="A289" s="71" t="s">
        <v>830</v>
      </c>
      <c r="B289" s="186" t="s">
        <v>541</v>
      </c>
      <c r="C289" s="83" t="s">
        <v>136</v>
      </c>
      <c r="D289" s="85">
        <v>1.68</v>
      </c>
      <c r="E289" s="94">
        <v>1.68</v>
      </c>
      <c r="F289" s="62">
        <f t="shared" si="8"/>
        <v>7808.0070999999998</v>
      </c>
      <c r="G289" s="86">
        <f t="shared" si="9"/>
        <v>7808.0070999999998</v>
      </c>
      <c r="H289" s="74">
        <v>7808.0070999999998</v>
      </c>
      <c r="I289" s="124">
        <v>7808.0070999999998</v>
      </c>
      <c r="J289" s="166"/>
      <c r="K289" s="169"/>
      <c r="L289" s="166"/>
      <c r="M289" s="169"/>
      <c r="N289" s="166"/>
      <c r="O289" s="169"/>
      <c r="P289" s="161"/>
    </row>
    <row r="290" spans="1:16" s="1" customFormat="1" x14ac:dyDescent="0.3">
      <c r="A290" s="71" t="s">
        <v>831</v>
      </c>
      <c r="B290" s="186" t="s">
        <v>542</v>
      </c>
      <c r="C290" s="83" t="s">
        <v>136</v>
      </c>
      <c r="D290" s="85">
        <v>2.44</v>
      </c>
      <c r="E290" s="94">
        <v>2.44</v>
      </c>
      <c r="F290" s="62">
        <f t="shared" ref="F290:F319" si="10">H290+J290+L290+N290</f>
        <v>11127.5578</v>
      </c>
      <c r="G290" s="86">
        <f t="shared" ref="G290:G319" si="11">I290+K290+M290+O290</f>
        <v>11127.5578</v>
      </c>
      <c r="H290" s="74">
        <v>11127.5578</v>
      </c>
      <c r="I290" s="124">
        <v>11127.5578</v>
      </c>
      <c r="J290" s="166"/>
      <c r="K290" s="169"/>
      <c r="L290" s="166"/>
      <c r="M290" s="169"/>
      <c r="N290" s="166"/>
      <c r="O290" s="169"/>
      <c r="P290" s="161"/>
    </row>
    <row r="291" spans="1:16" s="1" customFormat="1" x14ac:dyDescent="0.3">
      <c r="A291" s="71" t="s">
        <v>832</v>
      </c>
      <c r="B291" s="186" t="s">
        <v>543</v>
      </c>
      <c r="C291" s="83" t="s">
        <v>136</v>
      </c>
      <c r="D291" s="85">
        <v>1.8</v>
      </c>
      <c r="E291" s="94">
        <v>1.8</v>
      </c>
      <c r="F291" s="62">
        <f t="shared" si="10"/>
        <v>7979.8671999999997</v>
      </c>
      <c r="G291" s="86">
        <f t="shared" si="11"/>
        <v>7979.8671999999997</v>
      </c>
      <c r="H291" s="74">
        <v>7979.8671999999997</v>
      </c>
      <c r="I291" s="124">
        <v>7979.8671999999997</v>
      </c>
      <c r="J291" s="166"/>
      <c r="K291" s="169"/>
      <c r="L291" s="166"/>
      <c r="M291" s="169"/>
      <c r="N291" s="166"/>
      <c r="O291" s="169"/>
      <c r="P291" s="161"/>
    </row>
    <row r="292" spans="1:16" s="1" customFormat="1" x14ac:dyDescent="0.3">
      <c r="A292" s="71" t="s">
        <v>833</v>
      </c>
      <c r="B292" s="186" t="s">
        <v>544</v>
      </c>
      <c r="C292" s="83" t="s">
        <v>136</v>
      </c>
      <c r="D292" s="85">
        <v>1.7</v>
      </c>
      <c r="E292" s="94">
        <v>1.7</v>
      </c>
      <c r="F292" s="62">
        <f t="shared" si="10"/>
        <v>7426.4204</v>
      </c>
      <c r="G292" s="86">
        <f t="shared" si="11"/>
        <v>7426.4204</v>
      </c>
      <c r="H292" s="74">
        <v>7426.4204</v>
      </c>
      <c r="I292" s="124">
        <v>7426.4204</v>
      </c>
      <c r="J292" s="166"/>
      <c r="K292" s="169"/>
      <c r="L292" s="166"/>
      <c r="M292" s="169"/>
      <c r="N292" s="166"/>
      <c r="O292" s="169"/>
      <c r="P292" s="161"/>
    </row>
    <row r="293" spans="1:16" s="1" customFormat="1" x14ac:dyDescent="0.3">
      <c r="A293" s="71" t="s">
        <v>834</v>
      </c>
      <c r="B293" s="186" t="s">
        <v>545</v>
      </c>
      <c r="C293" s="83" t="s">
        <v>136</v>
      </c>
      <c r="D293" s="85">
        <v>1.6</v>
      </c>
      <c r="E293" s="94">
        <v>1.6</v>
      </c>
      <c r="F293" s="62">
        <f t="shared" si="10"/>
        <v>7830.8451999999997</v>
      </c>
      <c r="G293" s="86">
        <f t="shared" si="11"/>
        <v>7830.8451999999997</v>
      </c>
      <c r="H293" s="74">
        <v>7830.8451999999997</v>
      </c>
      <c r="I293" s="124">
        <v>7830.8451999999997</v>
      </c>
      <c r="J293" s="166"/>
      <c r="K293" s="169"/>
      <c r="L293" s="166"/>
      <c r="M293" s="169"/>
      <c r="N293" s="166"/>
      <c r="O293" s="169"/>
      <c r="P293" s="161"/>
    </row>
    <row r="294" spans="1:16" s="1" customFormat="1" x14ac:dyDescent="0.3">
      <c r="A294" s="71" t="s">
        <v>835</v>
      </c>
      <c r="B294" s="186" t="s">
        <v>546</v>
      </c>
      <c r="C294" s="83" t="s">
        <v>136</v>
      </c>
      <c r="D294" s="85">
        <v>1.7</v>
      </c>
      <c r="E294" s="94">
        <v>1.7</v>
      </c>
      <c r="F294" s="62">
        <f t="shared" si="10"/>
        <v>9075.2644999999993</v>
      </c>
      <c r="G294" s="86">
        <f t="shared" si="11"/>
        <v>9075.2644999999993</v>
      </c>
      <c r="H294" s="74">
        <v>9075.2644999999993</v>
      </c>
      <c r="I294" s="124">
        <v>9075.2644999999993</v>
      </c>
      <c r="J294" s="166"/>
      <c r="K294" s="169"/>
      <c r="L294" s="166"/>
      <c r="M294" s="169"/>
      <c r="N294" s="166"/>
      <c r="O294" s="169"/>
      <c r="P294" s="161"/>
    </row>
    <row r="295" spans="1:16" s="1" customFormat="1" x14ac:dyDescent="0.3">
      <c r="A295" s="71" t="s">
        <v>836</v>
      </c>
      <c r="B295" s="186" t="s">
        <v>547</v>
      </c>
      <c r="C295" s="83" t="s">
        <v>136</v>
      </c>
      <c r="D295" s="85">
        <v>3.2</v>
      </c>
      <c r="E295" s="94">
        <v>3.2</v>
      </c>
      <c r="F295" s="62">
        <f t="shared" si="10"/>
        <v>17055.436699999998</v>
      </c>
      <c r="G295" s="86">
        <f t="shared" si="11"/>
        <v>17055.436699999998</v>
      </c>
      <c r="H295" s="74">
        <v>17055.436699999998</v>
      </c>
      <c r="I295" s="124">
        <v>17055.436699999998</v>
      </c>
      <c r="J295" s="166"/>
      <c r="K295" s="169"/>
      <c r="L295" s="166"/>
      <c r="M295" s="169"/>
      <c r="N295" s="166"/>
      <c r="O295" s="169"/>
      <c r="P295" s="161"/>
    </row>
    <row r="296" spans="1:16" s="1" customFormat="1" x14ac:dyDescent="0.3">
      <c r="A296" s="71" t="s">
        <v>837</v>
      </c>
      <c r="B296" s="186" t="s">
        <v>548</v>
      </c>
      <c r="C296" s="83" t="s">
        <v>136</v>
      </c>
      <c r="D296" s="85">
        <v>1.8</v>
      </c>
      <c r="E296" s="94">
        <v>1.8</v>
      </c>
      <c r="F296" s="62">
        <f t="shared" si="10"/>
        <v>7195.0366999999997</v>
      </c>
      <c r="G296" s="86">
        <f t="shared" si="11"/>
        <v>7195.0366999999997</v>
      </c>
      <c r="H296" s="74">
        <v>7195.0366999999997</v>
      </c>
      <c r="I296" s="124">
        <v>7195.0366999999997</v>
      </c>
      <c r="J296" s="166"/>
      <c r="K296" s="169"/>
      <c r="L296" s="166"/>
      <c r="M296" s="169"/>
      <c r="N296" s="166"/>
      <c r="O296" s="169"/>
      <c r="P296" s="161"/>
    </row>
    <row r="297" spans="1:16" s="1" customFormat="1" x14ac:dyDescent="0.3">
      <c r="A297" s="71" t="s">
        <v>838</v>
      </c>
      <c r="B297" s="186" t="s">
        <v>549</v>
      </c>
      <c r="C297" s="83" t="s">
        <v>136</v>
      </c>
      <c r="D297" s="85">
        <v>1.1399999999999999</v>
      </c>
      <c r="E297" s="94">
        <v>1.1399999999999999</v>
      </c>
      <c r="F297" s="62">
        <f t="shared" si="10"/>
        <v>5976.0942999999997</v>
      </c>
      <c r="G297" s="86">
        <f t="shared" si="11"/>
        <v>5976.0942999999997</v>
      </c>
      <c r="H297" s="74">
        <v>5976.0942999999997</v>
      </c>
      <c r="I297" s="124">
        <v>5976.0942999999997</v>
      </c>
      <c r="J297" s="166"/>
      <c r="K297" s="169"/>
      <c r="L297" s="166"/>
      <c r="M297" s="169"/>
      <c r="N297" s="166"/>
      <c r="O297" s="169"/>
      <c r="P297" s="161"/>
    </row>
    <row r="298" spans="1:16" s="1" customFormat="1" x14ac:dyDescent="0.3">
      <c r="A298" s="71" t="s">
        <v>839</v>
      </c>
      <c r="B298" s="186" t="s">
        <v>550</v>
      </c>
      <c r="C298" s="83" t="s">
        <v>136</v>
      </c>
      <c r="D298" s="85">
        <v>1.04</v>
      </c>
      <c r="E298" s="94">
        <v>1.04</v>
      </c>
      <c r="F298" s="62">
        <f t="shared" si="10"/>
        <v>5585.9421000000002</v>
      </c>
      <c r="G298" s="86">
        <f t="shared" si="11"/>
        <v>5585.9421000000002</v>
      </c>
      <c r="H298" s="74">
        <v>5585.9421000000002</v>
      </c>
      <c r="I298" s="124">
        <v>5585.9421000000002</v>
      </c>
      <c r="J298" s="166"/>
      <c r="K298" s="169"/>
      <c r="L298" s="166"/>
      <c r="M298" s="169"/>
      <c r="N298" s="166"/>
      <c r="O298" s="169"/>
      <c r="P298" s="161"/>
    </row>
    <row r="299" spans="1:16" s="1" customFormat="1" x14ac:dyDescent="0.3">
      <c r="A299" s="71" t="s">
        <v>840</v>
      </c>
      <c r="B299" s="186" t="s">
        <v>551</v>
      </c>
      <c r="C299" s="83" t="s">
        <v>136</v>
      </c>
      <c r="D299" s="85">
        <v>1.925</v>
      </c>
      <c r="E299" s="94">
        <v>1.925</v>
      </c>
      <c r="F299" s="62">
        <f t="shared" si="10"/>
        <v>8823.4058999999997</v>
      </c>
      <c r="G299" s="86">
        <f t="shared" si="11"/>
        <v>8823.4058999999997</v>
      </c>
      <c r="H299" s="74">
        <v>8823.4058999999997</v>
      </c>
      <c r="I299" s="124">
        <v>8823.4058999999997</v>
      </c>
      <c r="J299" s="166"/>
      <c r="K299" s="169"/>
      <c r="L299" s="166"/>
      <c r="M299" s="169"/>
      <c r="N299" s="166"/>
      <c r="O299" s="169"/>
      <c r="P299" s="161"/>
    </row>
    <row r="300" spans="1:16" s="1" customFormat="1" x14ac:dyDescent="0.3">
      <c r="A300" s="71" t="s">
        <v>841</v>
      </c>
      <c r="B300" s="186" t="s">
        <v>552</v>
      </c>
      <c r="C300" s="83" t="s">
        <v>136</v>
      </c>
      <c r="D300" s="85">
        <v>9.5000000000000001E-2</v>
      </c>
      <c r="E300" s="94">
        <v>9.5000000000000001E-2</v>
      </c>
      <c r="F300" s="62">
        <f t="shared" si="10"/>
        <v>1714.9227000000001</v>
      </c>
      <c r="G300" s="86">
        <f t="shared" si="11"/>
        <v>1714.9227000000001</v>
      </c>
      <c r="H300" s="74">
        <v>1714.9227000000001</v>
      </c>
      <c r="I300" s="124">
        <v>1714.9227000000001</v>
      </c>
      <c r="J300" s="166"/>
      <c r="K300" s="169"/>
      <c r="L300" s="166"/>
      <c r="M300" s="169"/>
      <c r="N300" s="166"/>
      <c r="O300" s="169"/>
      <c r="P300" s="161"/>
    </row>
    <row r="301" spans="1:16" s="1" customFormat="1" x14ac:dyDescent="0.3">
      <c r="A301" s="71" t="s">
        <v>842</v>
      </c>
      <c r="B301" s="186" t="s">
        <v>553</v>
      </c>
      <c r="C301" s="83" t="s">
        <v>136</v>
      </c>
      <c r="D301" s="85">
        <v>0.152</v>
      </c>
      <c r="E301" s="94">
        <v>0.152</v>
      </c>
      <c r="F301" s="62">
        <f t="shared" si="10"/>
        <v>2486.7534999999998</v>
      </c>
      <c r="G301" s="86">
        <f t="shared" si="11"/>
        <v>2486.7534999999998</v>
      </c>
      <c r="H301" s="74">
        <v>2486.7534999999998</v>
      </c>
      <c r="I301" s="124">
        <v>2486.7534999999998</v>
      </c>
      <c r="J301" s="166"/>
      <c r="K301" s="169"/>
      <c r="L301" s="166"/>
      <c r="M301" s="169"/>
      <c r="N301" s="166"/>
      <c r="O301" s="169"/>
      <c r="P301" s="161"/>
    </row>
    <row r="302" spans="1:16" s="1" customFormat="1" ht="37.5" x14ac:dyDescent="0.3">
      <c r="A302" s="71" t="s">
        <v>843</v>
      </c>
      <c r="B302" s="186" t="s">
        <v>554</v>
      </c>
      <c r="C302" s="83" t="s">
        <v>136</v>
      </c>
      <c r="D302" s="85">
        <v>6.7000000000000004E-2</v>
      </c>
      <c r="E302" s="94">
        <v>6.7000000000000004E-2</v>
      </c>
      <c r="F302" s="62">
        <f t="shared" si="10"/>
        <v>1335.5583999999999</v>
      </c>
      <c r="G302" s="86">
        <f t="shared" si="11"/>
        <v>1335.5583999999999</v>
      </c>
      <c r="H302" s="74">
        <v>1335.5583999999999</v>
      </c>
      <c r="I302" s="124">
        <v>1335.5583999999999</v>
      </c>
      <c r="J302" s="166"/>
      <c r="K302" s="169"/>
      <c r="L302" s="166"/>
      <c r="M302" s="169"/>
      <c r="N302" s="166"/>
      <c r="O302" s="169"/>
      <c r="P302" s="161"/>
    </row>
    <row r="303" spans="1:16" s="1" customFormat="1" x14ac:dyDescent="0.3">
      <c r="A303" s="71" t="s">
        <v>844</v>
      </c>
      <c r="B303" s="186" t="s">
        <v>555</v>
      </c>
      <c r="C303" s="83" t="s">
        <v>136</v>
      </c>
      <c r="D303" s="85">
        <v>0.14699999999999999</v>
      </c>
      <c r="E303" s="94">
        <v>0.14699999999999999</v>
      </c>
      <c r="F303" s="62">
        <f t="shared" si="10"/>
        <v>2229.9913999999999</v>
      </c>
      <c r="G303" s="86">
        <f t="shared" si="11"/>
        <v>2229.9913999999999</v>
      </c>
      <c r="H303" s="74">
        <v>2229.9913999999999</v>
      </c>
      <c r="I303" s="124">
        <v>2229.9913999999999</v>
      </c>
      <c r="J303" s="166"/>
      <c r="K303" s="169"/>
      <c r="L303" s="166"/>
      <c r="M303" s="169"/>
      <c r="N303" s="166"/>
      <c r="O303" s="169"/>
      <c r="P303" s="161"/>
    </row>
    <row r="304" spans="1:16" s="1" customFormat="1" ht="37.5" x14ac:dyDescent="0.3">
      <c r="A304" s="71" t="s">
        <v>845</v>
      </c>
      <c r="B304" s="186" t="s">
        <v>556</v>
      </c>
      <c r="C304" s="83" t="s">
        <v>136</v>
      </c>
      <c r="D304" s="85">
        <v>4.9000000000000002E-2</v>
      </c>
      <c r="E304" s="94">
        <v>4.9000000000000002E-2</v>
      </c>
      <c r="F304" s="62">
        <f t="shared" si="10"/>
        <v>985.79269999999997</v>
      </c>
      <c r="G304" s="86">
        <f t="shared" si="11"/>
        <v>985.79269999999997</v>
      </c>
      <c r="H304" s="74">
        <v>985.79269999999997</v>
      </c>
      <c r="I304" s="124">
        <v>985.79269999999997</v>
      </c>
      <c r="J304" s="166"/>
      <c r="K304" s="169"/>
      <c r="L304" s="166"/>
      <c r="M304" s="169"/>
      <c r="N304" s="166"/>
      <c r="O304" s="169"/>
      <c r="P304" s="161"/>
    </row>
    <row r="305" spans="1:16" s="1" customFormat="1" ht="37.5" x14ac:dyDescent="0.3">
      <c r="A305" s="71" t="s">
        <v>846</v>
      </c>
      <c r="B305" s="186" t="s">
        <v>557</v>
      </c>
      <c r="C305" s="83" t="s">
        <v>136</v>
      </c>
      <c r="D305" s="85">
        <v>0.109</v>
      </c>
      <c r="E305" s="94">
        <v>0.109</v>
      </c>
      <c r="F305" s="62">
        <f t="shared" si="10"/>
        <v>1753.9120600000001</v>
      </c>
      <c r="G305" s="86">
        <f t="shared" si="11"/>
        <v>1753.9120600000001</v>
      </c>
      <c r="H305" s="74">
        <v>1753.9120600000001</v>
      </c>
      <c r="I305" s="124">
        <v>1753.9120600000001</v>
      </c>
      <c r="J305" s="166"/>
      <c r="K305" s="169"/>
      <c r="L305" s="166"/>
      <c r="M305" s="169"/>
      <c r="N305" s="166"/>
      <c r="O305" s="169"/>
      <c r="P305" s="161"/>
    </row>
    <row r="306" spans="1:16" s="1" customFormat="1" ht="37.5" x14ac:dyDescent="0.3">
      <c r="A306" s="71" t="s">
        <v>847</v>
      </c>
      <c r="B306" s="186" t="s">
        <v>558</v>
      </c>
      <c r="C306" s="83" t="s">
        <v>136</v>
      </c>
      <c r="D306" s="85">
        <v>0.106</v>
      </c>
      <c r="E306" s="94">
        <v>0.106</v>
      </c>
      <c r="F306" s="62">
        <f t="shared" si="10"/>
        <v>2041.7086999999999</v>
      </c>
      <c r="G306" s="86">
        <f>I306+K306+M306+O306</f>
        <v>2041.7086999999999</v>
      </c>
      <c r="H306" s="74">
        <v>2041.7086999999999</v>
      </c>
      <c r="I306" s="124">
        <v>2041.7086999999999</v>
      </c>
      <c r="J306" s="166"/>
      <c r="K306" s="169"/>
      <c r="L306" s="166"/>
      <c r="M306" s="169"/>
      <c r="N306" s="166"/>
      <c r="O306" s="169"/>
      <c r="P306" s="161"/>
    </row>
    <row r="307" spans="1:16" s="1" customFormat="1" ht="37.5" x14ac:dyDescent="0.3">
      <c r="A307" s="71" t="s">
        <v>848</v>
      </c>
      <c r="B307" s="186" t="s">
        <v>559</v>
      </c>
      <c r="C307" s="83" t="s">
        <v>136</v>
      </c>
      <c r="D307" s="85">
        <v>0.222</v>
      </c>
      <c r="E307" s="94">
        <v>0.222</v>
      </c>
      <c r="F307" s="62">
        <f t="shared" si="10"/>
        <v>2833.7550000000001</v>
      </c>
      <c r="G307" s="86">
        <f t="shared" si="11"/>
        <v>2833.7550000000001</v>
      </c>
      <c r="H307" s="74">
        <v>2833.7550000000001</v>
      </c>
      <c r="I307" s="124">
        <v>2833.7550000000001</v>
      </c>
      <c r="J307" s="166"/>
      <c r="K307" s="169"/>
      <c r="L307" s="166"/>
      <c r="M307" s="169"/>
      <c r="N307" s="166"/>
      <c r="O307" s="169"/>
      <c r="P307" s="161"/>
    </row>
    <row r="308" spans="1:16" s="1" customFormat="1" ht="37.5" x14ac:dyDescent="0.3">
      <c r="A308" s="71" t="s">
        <v>849</v>
      </c>
      <c r="B308" s="186" t="s">
        <v>560</v>
      </c>
      <c r="C308" s="83" t="s">
        <v>136</v>
      </c>
      <c r="D308" s="85">
        <v>0.25600000000000001</v>
      </c>
      <c r="E308" s="94">
        <v>0.25600000000000001</v>
      </c>
      <c r="F308" s="62">
        <f t="shared" si="10"/>
        <v>3503.2802000000001</v>
      </c>
      <c r="G308" s="86">
        <f t="shared" si="11"/>
        <v>3503.2802000000001</v>
      </c>
      <c r="H308" s="74">
        <v>3503.2802000000001</v>
      </c>
      <c r="I308" s="124">
        <v>3503.2802000000001</v>
      </c>
      <c r="J308" s="166"/>
      <c r="K308" s="169"/>
      <c r="L308" s="166"/>
      <c r="M308" s="169"/>
      <c r="N308" s="166"/>
      <c r="O308" s="169"/>
      <c r="P308" s="161"/>
    </row>
    <row r="309" spans="1:16" s="1" customFormat="1" ht="37.5" x14ac:dyDescent="0.3">
      <c r="A309" s="71" t="s">
        <v>850</v>
      </c>
      <c r="B309" s="186" t="s">
        <v>561</v>
      </c>
      <c r="C309" s="83" t="s">
        <v>136</v>
      </c>
      <c r="D309" s="85">
        <v>8.2000000000000003E-2</v>
      </c>
      <c r="E309" s="94">
        <v>8.2000000000000003E-2</v>
      </c>
      <c r="F309" s="62">
        <f t="shared" si="10"/>
        <v>1153.3895</v>
      </c>
      <c r="G309" s="86">
        <f t="shared" si="11"/>
        <v>1153.3895</v>
      </c>
      <c r="H309" s="74">
        <v>1153.3895</v>
      </c>
      <c r="I309" s="124">
        <v>1153.3895</v>
      </c>
      <c r="J309" s="166"/>
      <c r="K309" s="169"/>
      <c r="L309" s="166"/>
      <c r="M309" s="169"/>
      <c r="N309" s="166"/>
      <c r="O309" s="169"/>
      <c r="P309" s="161"/>
    </row>
    <row r="310" spans="1:16" s="1" customFormat="1" ht="37.5" x14ac:dyDescent="0.3">
      <c r="A310" s="71" t="s">
        <v>851</v>
      </c>
      <c r="B310" s="186" t="s">
        <v>562</v>
      </c>
      <c r="C310" s="83" t="s">
        <v>136</v>
      </c>
      <c r="D310" s="85">
        <v>3.2000000000000001E-2</v>
      </c>
      <c r="E310" s="94">
        <v>3.2000000000000001E-2</v>
      </c>
      <c r="F310" s="62">
        <f t="shared" si="10"/>
        <v>484.45580000000001</v>
      </c>
      <c r="G310" s="86">
        <f t="shared" si="11"/>
        <v>484.45580000000001</v>
      </c>
      <c r="H310" s="74">
        <v>484.45580000000001</v>
      </c>
      <c r="I310" s="124">
        <v>484.45580000000001</v>
      </c>
      <c r="J310" s="166"/>
      <c r="K310" s="169"/>
      <c r="L310" s="166"/>
      <c r="M310" s="169"/>
      <c r="N310" s="166"/>
      <c r="O310" s="169"/>
      <c r="P310" s="161"/>
    </row>
    <row r="311" spans="1:16" s="1" customFormat="1" ht="37.5" x14ac:dyDescent="0.3">
      <c r="A311" s="71" t="s">
        <v>852</v>
      </c>
      <c r="B311" s="186" t="s">
        <v>563</v>
      </c>
      <c r="C311" s="83" t="s">
        <v>136</v>
      </c>
      <c r="D311" s="85">
        <v>0.221</v>
      </c>
      <c r="E311" s="94">
        <v>0.221</v>
      </c>
      <c r="F311" s="62">
        <f t="shared" si="10"/>
        <v>3179.3168999999998</v>
      </c>
      <c r="G311" s="86">
        <f t="shared" si="11"/>
        <v>3179.3168999999998</v>
      </c>
      <c r="H311" s="74">
        <v>3179.3168999999998</v>
      </c>
      <c r="I311" s="124">
        <v>3179.3168999999998</v>
      </c>
      <c r="J311" s="166"/>
      <c r="K311" s="169"/>
      <c r="L311" s="166"/>
      <c r="M311" s="169"/>
      <c r="N311" s="166"/>
      <c r="O311" s="169"/>
      <c r="P311" s="161"/>
    </row>
    <row r="312" spans="1:16" s="1" customFormat="1" x14ac:dyDescent="0.3">
      <c r="A312" s="71" t="s">
        <v>853</v>
      </c>
      <c r="B312" s="186" t="s">
        <v>564</v>
      </c>
      <c r="C312" s="83" t="s">
        <v>136</v>
      </c>
      <c r="D312" s="85">
        <v>0.155</v>
      </c>
      <c r="E312" s="94">
        <v>0.155</v>
      </c>
      <c r="F312" s="62">
        <f t="shared" si="10"/>
        <v>2340.5650000000001</v>
      </c>
      <c r="G312" s="86">
        <f t="shared" si="11"/>
        <v>2340.5650000000001</v>
      </c>
      <c r="H312" s="74">
        <v>2340.5650000000001</v>
      </c>
      <c r="I312" s="124">
        <v>2340.5650000000001</v>
      </c>
      <c r="J312" s="166"/>
      <c r="K312" s="169"/>
      <c r="L312" s="166"/>
      <c r="M312" s="169"/>
      <c r="N312" s="166"/>
      <c r="O312" s="169"/>
      <c r="P312" s="161"/>
    </row>
    <row r="313" spans="1:16" s="1" customFormat="1" ht="37.5" x14ac:dyDescent="0.3">
      <c r="A313" s="71" t="s">
        <v>854</v>
      </c>
      <c r="B313" s="186" t="s">
        <v>565</v>
      </c>
      <c r="C313" s="83" t="s">
        <v>136</v>
      </c>
      <c r="D313" s="85">
        <v>0.17</v>
      </c>
      <c r="E313" s="94">
        <v>0.17</v>
      </c>
      <c r="F313" s="62">
        <f t="shared" si="10"/>
        <v>1896.4221500000001</v>
      </c>
      <c r="G313" s="86">
        <f t="shared" si="11"/>
        <v>1896.4221500000001</v>
      </c>
      <c r="H313" s="74">
        <v>1896.4221500000001</v>
      </c>
      <c r="I313" s="124">
        <v>1896.4221500000001</v>
      </c>
      <c r="J313" s="166"/>
      <c r="K313" s="169"/>
      <c r="L313" s="166"/>
      <c r="M313" s="169"/>
      <c r="N313" s="166"/>
      <c r="O313" s="169"/>
      <c r="P313" s="161"/>
    </row>
    <row r="314" spans="1:16" s="1" customFormat="1" ht="37.5" x14ac:dyDescent="0.3">
      <c r="A314" s="71" t="s">
        <v>855</v>
      </c>
      <c r="B314" s="186" t="s">
        <v>566</v>
      </c>
      <c r="C314" s="83" t="s">
        <v>136</v>
      </c>
      <c r="D314" s="85">
        <v>0.3</v>
      </c>
      <c r="E314" s="94">
        <v>0.3</v>
      </c>
      <c r="F314" s="62">
        <f t="shared" si="10"/>
        <v>4303.1370999999999</v>
      </c>
      <c r="G314" s="86">
        <f t="shared" si="11"/>
        <v>4303.1370999999999</v>
      </c>
      <c r="H314" s="74">
        <v>4303.1370999999999</v>
      </c>
      <c r="I314" s="124">
        <v>4303.1370999999999</v>
      </c>
      <c r="J314" s="166"/>
      <c r="K314" s="169"/>
      <c r="L314" s="166"/>
      <c r="M314" s="169"/>
      <c r="N314" s="166"/>
      <c r="O314" s="169"/>
      <c r="P314" s="161"/>
    </row>
    <row r="315" spans="1:16" s="1" customFormat="1" ht="37.5" x14ac:dyDescent="0.3">
      <c r="A315" s="71" t="s">
        <v>856</v>
      </c>
      <c r="B315" s="186" t="s">
        <v>567</v>
      </c>
      <c r="C315" s="83" t="s">
        <v>568</v>
      </c>
      <c r="D315" s="85">
        <v>1</v>
      </c>
      <c r="E315" s="94">
        <v>1</v>
      </c>
      <c r="F315" s="62">
        <f t="shared" si="10"/>
        <v>1884.2066</v>
      </c>
      <c r="G315" s="86">
        <f t="shared" si="11"/>
        <v>1884.2066</v>
      </c>
      <c r="H315" s="74">
        <v>1884.2066</v>
      </c>
      <c r="I315" s="124">
        <v>1884.2066</v>
      </c>
      <c r="J315" s="166"/>
      <c r="K315" s="169"/>
      <c r="L315" s="166"/>
      <c r="M315" s="169"/>
      <c r="N315" s="166"/>
      <c r="O315" s="169"/>
      <c r="P315" s="161"/>
    </row>
    <row r="316" spans="1:16" s="1" customFormat="1" x14ac:dyDescent="0.3">
      <c r="A316" s="71" t="s">
        <v>857</v>
      </c>
      <c r="B316" s="186" t="s">
        <v>569</v>
      </c>
      <c r="C316" s="83" t="s">
        <v>112</v>
      </c>
      <c r="D316" s="85">
        <v>1</v>
      </c>
      <c r="E316" s="94">
        <v>1</v>
      </c>
      <c r="F316" s="62">
        <f t="shared" si="10"/>
        <v>3983</v>
      </c>
      <c r="G316" s="86">
        <f t="shared" si="11"/>
        <v>3982.7157000000002</v>
      </c>
      <c r="H316" s="74">
        <v>3983</v>
      </c>
      <c r="I316" s="124">
        <v>3982.7157000000002</v>
      </c>
      <c r="J316" s="166"/>
      <c r="K316" s="169"/>
      <c r="L316" s="166"/>
      <c r="M316" s="169"/>
      <c r="N316" s="166"/>
      <c r="O316" s="169"/>
      <c r="P316" s="161"/>
    </row>
    <row r="317" spans="1:16" s="1" customFormat="1" x14ac:dyDescent="0.3">
      <c r="A317" s="71" t="s">
        <v>858</v>
      </c>
      <c r="B317" s="186" t="s">
        <v>570</v>
      </c>
      <c r="C317" s="83" t="s">
        <v>112</v>
      </c>
      <c r="D317" s="85">
        <v>1</v>
      </c>
      <c r="E317" s="94">
        <v>1</v>
      </c>
      <c r="F317" s="62">
        <f t="shared" si="10"/>
        <v>3983</v>
      </c>
      <c r="G317" s="86">
        <f t="shared" si="11"/>
        <v>3982.7157000000002</v>
      </c>
      <c r="H317" s="74">
        <v>3983</v>
      </c>
      <c r="I317" s="124">
        <v>3982.7157000000002</v>
      </c>
      <c r="J317" s="166"/>
      <c r="K317" s="169"/>
      <c r="L317" s="166"/>
      <c r="M317" s="169"/>
      <c r="N317" s="166"/>
      <c r="O317" s="169"/>
      <c r="P317" s="161"/>
    </row>
    <row r="318" spans="1:16" s="1" customFormat="1" x14ac:dyDescent="0.3">
      <c r="A318" s="71" t="s">
        <v>859</v>
      </c>
      <c r="B318" s="186" t="s">
        <v>571</v>
      </c>
      <c r="C318" s="83" t="s">
        <v>112</v>
      </c>
      <c r="D318" s="85">
        <v>1</v>
      </c>
      <c r="E318" s="94">
        <v>1</v>
      </c>
      <c r="F318" s="62">
        <f t="shared" si="10"/>
        <v>3983</v>
      </c>
      <c r="G318" s="86">
        <f t="shared" si="11"/>
        <v>3982.7157000000002</v>
      </c>
      <c r="H318" s="74">
        <v>3983</v>
      </c>
      <c r="I318" s="124">
        <v>3982.7157000000002</v>
      </c>
      <c r="J318" s="166"/>
      <c r="K318" s="169"/>
      <c r="L318" s="166"/>
      <c r="M318" s="169"/>
      <c r="N318" s="166"/>
      <c r="O318" s="169"/>
      <c r="P318" s="161"/>
    </row>
    <row r="319" spans="1:16" s="1" customFormat="1" ht="19.5" thickBot="1" x14ac:dyDescent="0.35">
      <c r="A319" s="71" t="s">
        <v>860</v>
      </c>
      <c r="B319" s="187" t="s">
        <v>572</v>
      </c>
      <c r="C319" s="102" t="s">
        <v>136</v>
      </c>
      <c r="D319" s="118">
        <v>5</v>
      </c>
      <c r="E319" s="119">
        <v>5</v>
      </c>
      <c r="F319" s="63">
        <f t="shared" si="10"/>
        <v>24525.145199999999</v>
      </c>
      <c r="G319" s="87">
        <f t="shared" si="11"/>
        <v>24525.145199999999</v>
      </c>
      <c r="H319" s="75">
        <v>24525.145199999999</v>
      </c>
      <c r="I319" s="137">
        <v>24525.145199999999</v>
      </c>
      <c r="J319" s="167"/>
      <c r="K319" s="170"/>
      <c r="L319" s="167"/>
      <c r="M319" s="170"/>
      <c r="N319" s="167"/>
      <c r="O319" s="170"/>
      <c r="P319" s="162"/>
    </row>
    <row r="320" spans="1:16" s="1" customFormat="1" ht="37.5" x14ac:dyDescent="0.3">
      <c r="A320" s="70" t="s">
        <v>861</v>
      </c>
      <c r="B320" s="195" t="s">
        <v>573</v>
      </c>
      <c r="C320" s="172" t="s">
        <v>406</v>
      </c>
      <c r="D320" s="84" t="s">
        <v>630</v>
      </c>
      <c r="E320" s="92" t="s">
        <v>631</v>
      </c>
      <c r="F320" s="93">
        <f t="shared" ref="F320:F333" si="12">H320+J320+L320+N320</f>
        <v>289785.2</v>
      </c>
      <c r="G320" s="91">
        <f>I320+K320+M320+O320+P320</f>
        <v>511450.408</v>
      </c>
      <c r="H320" s="164">
        <f t="shared" ref="H320:P320" si="13">SUM(H321:H338)</f>
        <v>289785.2</v>
      </c>
      <c r="I320" s="171">
        <f t="shared" si="13"/>
        <v>76990.407999999996</v>
      </c>
      <c r="J320" s="164">
        <f t="shared" si="13"/>
        <v>0</v>
      </c>
      <c r="K320" s="171">
        <f t="shared" si="13"/>
        <v>0</v>
      </c>
      <c r="L320" s="164">
        <f t="shared" si="13"/>
        <v>0</v>
      </c>
      <c r="M320" s="171">
        <f t="shared" si="13"/>
        <v>0</v>
      </c>
      <c r="N320" s="164">
        <f t="shared" si="13"/>
        <v>0</v>
      </c>
      <c r="O320" s="171">
        <f t="shared" si="13"/>
        <v>434460</v>
      </c>
      <c r="P320" s="129">
        <f t="shared" si="13"/>
        <v>0</v>
      </c>
    </row>
    <row r="321" spans="1:16" s="1" customFormat="1" x14ac:dyDescent="0.3">
      <c r="A321" s="71" t="s">
        <v>862</v>
      </c>
      <c r="B321" s="186" t="s">
        <v>574</v>
      </c>
      <c r="C321" s="83" t="s">
        <v>112</v>
      </c>
      <c r="D321" s="85">
        <v>27</v>
      </c>
      <c r="E321" s="94">
        <v>27</v>
      </c>
      <c r="F321" s="62">
        <f t="shared" si="12"/>
        <v>52209.599999999999</v>
      </c>
      <c r="G321" s="86">
        <f>I321+K321+M321+O321</f>
        <v>52209.599999999999</v>
      </c>
      <c r="H321" s="74">
        <v>52209.599999999999</v>
      </c>
      <c r="I321" s="124">
        <f>'[1] 3БК освоение'!$U$3587</f>
        <v>52209.599999999999</v>
      </c>
      <c r="J321" s="166"/>
      <c r="K321" s="169"/>
      <c r="L321" s="166"/>
      <c r="M321" s="169"/>
      <c r="N321" s="166"/>
      <c r="O321" s="169"/>
      <c r="P321" s="161"/>
    </row>
    <row r="322" spans="1:16" s="1" customFormat="1" x14ac:dyDescent="0.3">
      <c r="A322" s="71" t="s">
        <v>863</v>
      </c>
      <c r="B322" s="186" t="s">
        <v>575</v>
      </c>
      <c r="C322" s="83" t="s">
        <v>112</v>
      </c>
      <c r="D322" s="85">
        <v>192</v>
      </c>
      <c r="E322" s="94"/>
      <c r="F322" s="62">
        <f t="shared" si="12"/>
        <v>99489.600000000006</v>
      </c>
      <c r="G322" s="86">
        <f t="shared" ref="G322:G332" si="14">I322+K322+M322+O322</f>
        <v>0</v>
      </c>
      <c r="H322" s="74">
        <v>99489.600000000006</v>
      </c>
      <c r="I322" s="124"/>
      <c r="J322" s="166"/>
      <c r="K322" s="169"/>
      <c r="L322" s="166"/>
      <c r="M322" s="169"/>
      <c r="N322" s="166"/>
      <c r="O322" s="169"/>
      <c r="P322" s="161"/>
    </row>
    <row r="323" spans="1:16" s="1" customFormat="1" x14ac:dyDescent="0.3">
      <c r="A323" s="71" t="s">
        <v>864</v>
      </c>
      <c r="B323" s="186" t="s">
        <v>576</v>
      </c>
      <c r="C323" s="83" t="s">
        <v>263</v>
      </c>
      <c r="D323" s="85">
        <v>34</v>
      </c>
      <c r="E323" s="94">
        <v>34</v>
      </c>
      <c r="F323" s="62">
        <f t="shared" si="12"/>
        <v>8340</v>
      </c>
      <c r="G323" s="86">
        <f t="shared" si="14"/>
        <v>8340.4040000000005</v>
      </c>
      <c r="H323" s="74">
        <v>8340</v>
      </c>
      <c r="I323" s="124">
        <v>8340.4040000000005</v>
      </c>
      <c r="J323" s="166"/>
      <c r="K323" s="169"/>
      <c r="L323" s="166"/>
      <c r="M323" s="169"/>
      <c r="N323" s="166"/>
      <c r="O323" s="169"/>
      <c r="P323" s="161"/>
    </row>
    <row r="324" spans="1:16" s="1" customFormat="1" x14ac:dyDescent="0.3">
      <c r="A324" s="71" t="s">
        <v>865</v>
      </c>
      <c r="B324" s="186" t="s">
        <v>577</v>
      </c>
      <c r="C324" s="83" t="s">
        <v>112</v>
      </c>
      <c r="D324" s="85">
        <v>26</v>
      </c>
      <c r="E324" s="94"/>
      <c r="F324" s="62">
        <f t="shared" si="12"/>
        <v>1648</v>
      </c>
      <c r="G324" s="86">
        <f t="shared" si="14"/>
        <v>0</v>
      </c>
      <c r="H324" s="74">
        <v>1648</v>
      </c>
      <c r="I324" s="124"/>
      <c r="J324" s="166"/>
      <c r="K324" s="169"/>
      <c r="L324" s="166"/>
      <c r="M324" s="169"/>
      <c r="N324" s="166"/>
      <c r="O324" s="169"/>
      <c r="P324" s="161"/>
    </row>
    <row r="325" spans="1:16" s="1" customFormat="1" x14ac:dyDescent="0.3">
      <c r="A325" s="71" t="s">
        <v>866</v>
      </c>
      <c r="B325" s="186" t="s">
        <v>578</v>
      </c>
      <c r="C325" s="83" t="s">
        <v>112</v>
      </c>
      <c r="D325" s="85">
        <v>3</v>
      </c>
      <c r="E325" s="94"/>
      <c r="F325" s="62">
        <f t="shared" si="12"/>
        <v>21671</v>
      </c>
      <c r="G325" s="86">
        <f t="shared" si="14"/>
        <v>0</v>
      </c>
      <c r="H325" s="74">
        <v>21671</v>
      </c>
      <c r="I325" s="124"/>
      <c r="J325" s="166"/>
      <c r="K325" s="169"/>
      <c r="L325" s="166"/>
      <c r="M325" s="169"/>
      <c r="N325" s="166"/>
      <c r="O325" s="169"/>
      <c r="P325" s="161"/>
    </row>
    <row r="326" spans="1:16" s="1" customFormat="1" x14ac:dyDescent="0.3">
      <c r="A326" s="71" t="s">
        <v>867</v>
      </c>
      <c r="B326" s="186" t="s">
        <v>579</v>
      </c>
      <c r="C326" s="83" t="s">
        <v>112</v>
      </c>
      <c r="D326" s="85">
        <v>1</v>
      </c>
      <c r="E326" s="94"/>
      <c r="F326" s="62">
        <f t="shared" si="12"/>
        <v>2569</v>
      </c>
      <c r="G326" s="86">
        <f t="shared" si="14"/>
        <v>0</v>
      </c>
      <c r="H326" s="74">
        <v>2569</v>
      </c>
      <c r="I326" s="124"/>
      <c r="J326" s="166"/>
      <c r="K326" s="169"/>
      <c r="L326" s="166"/>
      <c r="M326" s="169"/>
      <c r="N326" s="166"/>
      <c r="O326" s="169"/>
      <c r="P326" s="161"/>
    </row>
    <row r="327" spans="1:16" s="1" customFormat="1" x14ac:dyDescent="0.3">
      <c r="A327" s="71" t="s">
        <v>868</v>
      </c>
      <c r="B327" s="186" t="s">
        <v>580</v>
      </c>
      <c r="C327" s="83" t="s">
        <v>112</v>
      </c>
      <c r="D327" s="85">
        <v>10</v>
      </c>
      <c r="E327" s="94"/>
      <c r="F327" s="62">
        <f t="shared" si="12"/>
        <v>63727</v>
      </c>
      <c r="G327" s="86">
        <f t="shared" si="14"/>
        <v>0</v>
      </c>
      <c r="H327" s="74">
        <v>63727</v>
      </c>
      <c r="I327" s="124"/>
      <c r="J327" s="166"/>
      <c r="K327" s="169"/>
      <c r="L327" s="166"/>
      <c r="M327" s="169"/>
      <c r="N327" s="166"/>
      <c r="O327" s="169"/>
      <c r="P327" s="161"/>
    </row>
    <row r="328" spans="1:16" s="1" customFormat="1" x14ac:dyDescent="0.3">
      <c r="A328" s="71" t="s">
        <v>869</v>
      </c>
      <c r="B328" s="186" t="s">
        <v>581</v>
      </c>
      <c r="C328" s="83" t="s">
        <v>112</v>
      </c>
      <c r="D328" s="85">
        <v>68</v>
      </c>
      <c r="E328" s="94">
        <v>34</v>
      </c>
      <c r="F328" s="62">
        <f t="shared" si="12"/>
        <v>17834</v>
      </c>
      <c r="G328" s="86">
        <f t="shared" si="14"/>
        <v>8340.4040000000005</v>
      </c>
      <c r="H328" s="74">
        <v>17834</v>
      </c>
      <c r="I328" s="124">
        <v>8340.4040000000005</v>
      </c>
      <c r="J328" s="166"/>
      <c r="K328" s="169"/>
      <c r="L328" s="166"/>
      <c r="M328" s="169"/>
      <c r="N328" s="166"/>
      <c r="O328" s="169"/>
      <c r="P328" s="161"/>
    </row>
    <row r="329" spans="1:16" s="1" customFormat="1" ht="37.5" x14ac:dyDescent="0.3">
      <c r="A329" s="71" t="s">
        <v>870</v>
      </c>
      <c r="B329" s="186" t="s">
        <v>582</v>
      </c>
      <c r="C329" s="83" t="s">
        <v>263</v>
      </c>
      <c r="D329" s="85">
        <v>1</v>
      </c>
      <c r="E329" s="94">
        <v>1</v>
      </c>
      <c r="F329" s="62">
        <f t="shared" si="12"/>
        <v>8101</v>
      </c>
      <c r="G329" s="86">
        <f t="shared" si="14"/>
        <v>8100</v>
      </c>
      <c r="H329" s="74">
        <v>8101</v>
      </c>
      <c r="I329" s="124">
        <v>8100</v>
      </c>
      <c r="J329" s="166"/>
      <c r="K329" s="169"/>
      <c r="L329" s="166"/>
      <c r="M329" s="169"/>
      <c r="N329" s="166"/>
      <c r="O329" s="169"/>
      <c r="P329" s="161"/>
    </row>
    <row r="330" spans="1:16" s="1" customFormat="1" x14ac:dyDescent="0.3">
      <c r="A330" s="71" t="s">
        <v>871</v>
      </c>
      <c r="B330" s="186" t="s">
        <v>583</v>
      </c>
      <c r="C330" s="83" t="s">
        <v>112</v>
      </c>
      <c r="D330" s="85">
        <v>32</v>
      </c>
      <c r="E330" s="94"/>
      <c r="F330" s="62">
        <f t="shared" si="12"/>
        <v>4183</v>
      </c>
      <c r="G330" s="86">
        <f t="shared" si="14"/>
        <v>0</v>
      </c>
      <c r="H330" s="74">
        <v>4183</v>
      </c>
      <c r="I330" s="124"/>
      <c r="J330" s="166"/>
      <c r="K330" s="169"/>
      <c r="L330" s="166"/>
      <c r="M330" s="169"/>
      <c r="N330" s="166"/>
      <c r="O330" s="169"/>
      <c r="P330" s="161"/>
    </row>
    <row r="331" spans="1:16" s="1" customFormat="1" x14ac:dyDescent="0.3">
      <c r="A331" s="71" t="s">
        <v>872</v>
      </c>
      <c r="B331" s="186" t="s">
        <v>584</v>
      </c>
      <c r="C331" s="83" t="s">
        <v>112</v>
      </c>
      <c r="D331" s="85">
        <v>6</v>
      </c>
      <c r="E331" s="94"/>
      <c r="F331" s="62">
        <f t="shared" si="12"/>
        <v>2532</v>
      </c>
      <c r="G331" s="86">
        <f t="shared" si="14"/>
        <v>0</v>
      </c>
      <c r="H331" s="74">
        <v>2532</v>
      </c>
      <c r="I331" s="124"/>
      <c r="J331" s="166"/>
      <c r="K331" s="169"/>
      <c r="L331" s="166"/>
      <c r="M331" s="169"/>
      <c r="N331" s="166"/>
      <c r="O331" s="169"/>
      <c r="P331" s="161"/>
    </row>
    <row r="332" spans="1:16" s="1" customFormat="1" x14ac:dyDescent="0.3">
      <c r="A332" s="71" t="s">
        <v>873</v>
      </c>
      <c r="B332" s="196" t="s">
        <v>585</v>
      </c>
      <c r="C332" s="173" t="s">
        <v>112</v>
      </c>
      <c r="D332" s="85">
        <v>19</v>
      </c>
      <c r="E332" s="94"/>
      <c r="F332" s="62">
        <f t="shared" si="12"/>
        <v>7481</v>
      </c>
      <c r="G332" s="86">
        <f t="shared" si="14"/>
        <v>0</v>
      </c>
      <c r="H332" s="74">
        <v>7481</v>
      </c>
      <c r="I332" s="124"/>
      <c r="J332" s="166"/>
      <c r="K332" s="169"/>
      <c r="L332" s="166"/>
      <c r="M332" s="169"/>
      <c r="N332" s="166"/>
      <c r="O332" s="169"/>
      <c r="P332" s="161"/>
    </row>
    <row r="333" spans="1:16" s="1" customFormat="1" ht="37.5" x14ac:dyDescent="0.3">
      <c r="A333" s="71" t="s">
        <v>874</v>
      </c>
      <c r="B333" s="197" t="s">
        <v>596</v>
      </c>
      <c r="C333" s="173" t="s">
        <v>112</v>
      </c>
      <c r="D333" s="154"/>
      <c r="E333" s="155">
        <v>1</v>
      </c>
      <c r="F333" s="62">
        <f t="shared" si="12"/>
        <v>0</v>
      </c>
      <c r="G333" s="86">
        <f>I333+K333+M333+O333</f>
        <v>22500</v>
      </c>
      <c r="H333" s="95"/>
      <c r="I333" s="124"/>
      <c r="J333" s="95"/>
      <c r="K333" s="96"/>
      <c r="L333" s="95"/>
      <c r="M333" s="96"/>
      <c r="N333" s="95"/>
      <c r="O333" s="126">
        <v>22500</v>
      </c>
      <c r="P333" s="130"/>
    </row>
    <row r="334" spans="1:16" s="1" customFormat="1" ht="37.5" x14ac:dyDescent="0.3">
      <c r="A334" s="71" t="s">
        <v>875</v>
      </c>
      <c r="B334" s="197" t="s">
        <v>597</v>
      </c>
      <c r="C334" s="173" t="s">
        <v>112</v>
      </c>
      <c r="D334" s="154"/>
      <c r="E334" s="155">
        <v>2</v>
      </c>
      <c r="F334" s="62">
        <f t="shared" ref="F334:F338" si="15">H334+J334+L334+N334</f>
        <v>0</v>
      </c>
      <c r="G334" s="86">
        <f t="shared" ref="G334:G338" si="16">I334+K334+M334+O334</f>
        <v>55840</v>
      </c>
      <c r="H334" s="97"/>
      <c r="I334" s="124"/>
      <c r="J334" s="97"/>
      <c r="K334" s="98"/>
      <c r="L334" s="97"/>
      <c r="M334" s="98"/>
      <c r="N334" s="97"/>
      <c r="O334" s="126">
        <v>55840</v>
      </c>
      <c r="P334" s="131"/>
    </row>
    <row r="335" spans="1:16" s="1" customFormat="1" ht="37.5" x14ac:dyDescent="0.3">
      <c r="A335" s="71" t="s">
        <v>876</v>
      </c>
      <c r="B335" s="197" t="s">
        <v>598</v>
      </c>
      <c r="C335" s="173" t="s">
        <v>112</v>
      </c>
      <c r="D335" s="154"/>
      <c r="E335" s="155">
        <v>2</v>
      </c>
      <c r="F335" s="62">
        <f t="shared" si="15"/>
        <v>0</v>
      </c>
      <c r="G335" s="86">
        <f t="shared" si="16"/>
        <v>90920</v>
      </c>
      <c r="H335" s="97"/>
      <c r="I335" s="124"/>
      <c r="J335" s="97"/>
      <c r="K335" s="98"/>
      <c r="L335" s="97"/>
      <c r="M335" s="98"/>
      <c r="N335" s="97"/>
      <c r="O335" s="126">
        <v>90920</v>
      </c>
      <c r="P335" s="131"/>
    </row>
    <row r="336" spans="1:16" s="1" customFormat="1" ht="56.25" x14ac:dyDescent="0.3">
      <c r="A336" s="71" t="s">
        <v>877</v>
      </c>
      <c r="B336" s="197" t="s">
        <v>599</v>
      </c>
      <c r="C336" s="173" t="s">
        <v>112</v>
      </c>
      <c r="D336" s="154"/>
      <c r="E336" s="155">
        <v>1</v>
      </c>
      <c r="F336" s="62">
        <f t="shared" si="15"/>
        <v>0</v>
      </c>
      <c r="G336" s="86">
        <f t="shared" si="16"/>
        <v>39600</v>
      </c>
      <c r="H336" s="97"/>
      <c r="I336" s="124"/>
      <c r="J336" s="97"/>
      <c r="K336" s="98"/>
      <c r="L336" s="97"/>
      <c r="M336" s="98"/>
      <c r="N336" s="97"/>
      <c r="O336" s="126">
        <v>39600</v>
      </c>
      <c r="P336" s="131"/>
    </row>
    <row r="337" spans="1:16" s="1" customFormat="1" ht="56.25" x14ac:dyDescent="0.3">
      <c r="A337" s="71" t="s">
        <v>878</v>
      </c>
      <c r="B337" s="197" t="s">
        <v>600</v>
      </c>
      <c r="C337" s="173" t="s">
        <v>112</v>
      </c>
      <c r="D337" s="154"/>
      <c r="E337" s="155">
        <v>3</v>
      </c>
      <c r="F337" s="62">
        <f t="shared" si="15"/>
        <v>0</v>
      </c>
      <c r="G337" s="86">
        <f t="shared" si="16"/>
        <v>108000</v>
      </c>
      <c r="H337" s="97"/>
      <c r="I337" s="124"/>
      <c r="J337" s="97"/>
      <c r="K337" s="98"/>
      <c r="L337" s="97"/>
      <c r="M337" s="98"/>
      <c r="N337" s="97"/>
      <c r="O337" s="126">
        <v>108000</v>
      </c>
      <c r="P337" s="131"/>
    </row>
    <row r="338" spans="1:16" s="1" customFormat="1" ht="38.25" thickBot="1" x14ac:dyDescent="0.35">
      <c r="A338" s="72" t="s">
        <v>879</v>
      </c>
      <c r="B338" s="198" t="s">
        <v>601</v>
      </c>
      <c r="C338" s="102" t="s">
        <v>112</v>
      </c>
      <c r="D338" s="156"/>
      <c r="E338" s="157">
        <v>2</v>
      </c>
      <c r="F338" s="63">
        <f t="shared" si="15"/>
        <v>0</v>
      </c>
      <c r="G338" s="87">
        <f t="shared" si="16"/>
        <v>117600</v>
      </c>
      <c r="H338" s="99"/>
      <c r="I338" s="137"/>
      <c r="J338" s="99"/>
      <c r="K338" s="100"/>
      <c r="L338" s="99"/>
      <c r="M338" s="100"/>
      <c r="N338" s="99"/>
      <c r="O338" s="127">
        <v>117600</v>
      </c>
      <c r="P338" s="132"/>
    </row>
    <row r="339" spans="1:16" s="1" customFormat="1" x14ac:dyDescent="0.3">
      <c r="A339" s="113"/>
      <c r="B339" s="3"/>
      <c r="C339" s="2"/>
      <c r="D339" s="2"/>
      <c r="E339" s="2"/>
      <c r="F339" s="115"/>
      <c r="G339" s="115"/>
    </row>
    <row r="340" spans="1:16" s="1" customFormat="1" x14ac:dyDescent="0.3">
      <c r="A340" s="113"/>
      <c r="B340" s="3"/>
      <c r="C340" s="2"/>
      <c r="D340" s="2"/>
      <c r="E340" s="2"/>
      <c r="F340" s="115"/>
      <c r="G340" s="115"/>
    </row>
  </sheetData>
  <mergeCells count="220">
    <mergeCell ref="G191:G224"/>
    <mergeCell ref="I191:I224"/>
    <mergeCell ref="K191:K224"/>
    <mergeCell ref="M191:M224"/>
    <mergeCell ref="N191:N224"/>
    <mergeCell ref="O191:O224"/>
    <mergeCell ref="G177:G186"/>
    <mergeCell ref="I177:I186"/>
    <mergeCell ref="K177:K186"/>
    <mergeCell ref="M177:M186"/>
    <mergeCell ref="N177:N186"/>
    <mergeCell ref="O177:O186"/>
    <mergeCell ref="P83:P122"/>
    <mergeCell ref="I125:I137"/>
    <mergeCell ref="H125:H137"/>
    <mergeCell ref="F125:F137"/>
    <mergeCell ref="G125:G137"/>
    <mergeCell ref="P125:P137"/>
    <mergeCell ref="O125:O137"/>
    <mergeCell ref="N125:N137"/>
    <mergeCell ref="M125:M137"/>
    <mergeCell ref="L125:L137"/>
    <mergeCell ref="K125:K137"/>
    <mergeCell ref="J125:J137"/>
    <mergeCell ref="F83:F122"/>
    <mergeCell ref="G83:G122"/>
    <mergeCell ref="H83:H122"/>
    <mergeCell ref="I83:I122"/>
    <mergeCell ref="J83:J122"/>
    <mergeCell ref="K83:K122"/>
    <mergeCell ref="L83:L122"/>
    <mergeCell ref="M83:M122"/>
    <mergeCell ref="N83:N122"/>
    <mergeCell ref="O123:O124"/>
    <mergeCell ref="N123:N124"/>
    <mergeCell ref="M123:M124"/>
    <mergeCell ref="O23:O32"/>
    <mergeCell ref="P23:P32"/>
    <mergeCell ref="F33:F42"/>
    <mergeCell ref="G33:G42"/>
    <mergeCell ref="H33:H42"/>
    <mergeCell ref="I33:I42"/>
    <mergeCell ref="J33:J42"/>
    <mergeCell ref="K33:K42"/>
    <mergeCell ref="L33:L42"/>
    <mergeCell ref="M33:M42"/>
    <mergeCell ref="N33:N42"/>
    <mergeCell ref="O33:O42"/>
    <mergeCell ref="P33:P42"/>
    <mergeCell ref="F23:F32"/>
    <mergeCell ref="G23:G32"/>
    <mergeCell ref="H23:H32"/>
    <mergeCell ref="I23:I32"/>
    <mergeCell ref="J23:J32"/>
    <mergeCell ref="K23:K32"/>
    <mergeCell ref="L23:L32"/>
    <mergeCell ref="M23:M32"/>
    <mergeCell ref="N23:N32"/>
    <mergeCell ref="K155:K163"/>
    <mergeCell ref="M155:M163"/>
    <mergeCell ref="N155:N163"/>
    <mergeCell ref="O155:O163"/>
    <mergeCell ref="L139:L150"/>
    <mergeCell ref="H139:H150"/>
    <mergeCell ref="K123:K124"/>
    <mergeCell ref="I123:I124"/>
    <mergeCell ref="H191:H224"/>
    <mergeCell ref="H177:H186"/>
    <mergeCell ref="J177:J186"/>
    <mergeCell ref="L177:L186"/>
    <mergeCell ref="I139:I150"/>
    <mergeCell ref="K139:K150"/>
    <mergeCell ref="M139:M150"/>
    <mergeCell ref="N139:N150"/>
    <mergeCell ref="O139:O150"/>
    <mergeCell ref="H164:H176"/>
    <mergeCell ref="O83:O122"/>
    <mergeCell ref="O43:O44"/>
    <mergeCell ref="G48:G55"/>
    <mergeCell ref="I48:I55"/>
    <mergeCell ref="K48:K55"/>
    <mergeCell ref="M48:M55"/>
    <mergeCell ref="N48:N55"/>
    <mergeCell ref="O48:O55"/>
    <mergeCell ref="G56:G60"/>
    <mergeCell ref="I56:I60"/>
    <mergeCell ref="K56:K60"/>
    <mergeCell ref="M56:M60"/>
    <mergeCell ref="N56:N60"/>
    <mergeCell ref="O56:O60"/>
    <mergeCell ref="K43:K44"/>
    <mergeCell ref="M43:M44"/>
    <mergeCell ref="L81:L82"/>
    <mergeCell ref="D10:E11"/>
    <mergeCell ref="F10:G11"/>
    <mergeCell ref="H11:I11"/>
    <mergeCell ref="J11:K11"/>
    <mergeCell ref="L11:M11"/>
    <mergeCell ref="N11:O11"/>
    <mergeCell ref="P11:P12"/>
    <mergeCell ref="G18:G21"/>
    <mergeCell ref="I18:I21"/>
    <mergeCell ref="K18:K21"/>
    <mergeCell ref="M18:M21"/>
    <mergeCell ref="N18:N21"/>
    <mergeCell ref="O18:O21"/>
    <mergeCell ref="L18:L21"/>
    <mergeCell ref="P18:P21"/>
    <mergeCell ref="A10:A11"/>
    <mergeCell ref="B10:B11"/>
    <mergeCell ref="C10:C11"/>
    <mergeCell ref="H10:P10"/>
    <mergeCell ref="G61:G64"/>
    <mergeCell ref="I61:I64"/>
    <mergeCell ref="G66:G69"/>
    <mergeCell ref="I66:I69"/>
    <mergeCell ref="G72:G75"/>
    <mergeCell ref="I72:I75"/>
    <mergeCell ref="F72:F75"/>
    <mergeCell ref="H72:H75"/>
    <mergeCell ref="J72:J75"/>
    <mergeCell ref="L72:L75"/>
    <mergeCell ref="P72:P75"/>
    <mergeCell ref="H43:H44"/>
    <mergeCell ref="F43:F44"/>
    <mergeCell ref="J43:J44"/>
    <mergeCell ref="L43:L44"/>
    <mergeCell ref="P43:P44"/>
    <mergeCell ref="F61:F64"/>
    <mergeCell ref="H61:H64"/>
    <mergeCell ref="J61:J64"/>
    <mergeCell ref="L61:L64"/>
    <mergeCell ref="P81:P82"/>
    <mergeCell ref="L66:L69"/>
    <mergeCell ref="P66:P69"/>
    <mergeCell ref="K66:K69"/>
    <mergeCell ref="M66:M69"/>
    <mergeCell ref="N66:N69"/>
    <mergeCell ref="O66:O69"/>
    <mergeCell ref="K72:K75"/>
    <mergeCell ref="M72:M75"/>
    <mergeCell ref="N72:N75"/>
    <mergeCell ref="O72:O75"/>
    <mergeCell ref="K81:K82"/>
    <mergeCell ref="M81:M82"/>
    <mergeCell ref="N81:N82"/>
    <mergeCell ref="O81:O82"/>
    <mergeCell ref="P139:P150"/>
    <mergeCell ref="F191:F224"/>
    <mergeCell ref="P191:P224"/>
    <mergeCell ref="L191:L224"/>
    <mergeCell ref="F123:F124"/>
    <mergeCell ref="H123:H124"/>
    <mergeCell ref="J123:J124"/>
    <mergeCell ref="J139:J150"/>
    <mergeCell ref="F155:F163"/>
    <mergeCell ref="H155:H163"/>
    <mergeCell ref="J155:J163"/>
    <mergeCell ref="L155:L163"/>
    <mergeCell ref="P155:P163"/>
    <mergeCell ref="F164:F176"/>
    <mergeCell ref="F177:F186"/>
    <mergeCell ref="L123:L124"/>
    <mergeCell ref="P123:P124"/>
    <mergeCell ref="J191:J224"/>
    <mergeCell ref="F139:F150"/>
    <mergeCell ref="P164:P176"/>
    <mergeCell ref="H187:H188"/>
    <mergeCell ref="J187:J188"/>
    <mergeCell ref="L187:L188"/>
    <mergeCell ref="P187:P188"/>
    <mergeCell ref="P177:P186"/>
    <mergeCell ref="I164:I176"/>
    <mergeCell ref="K164:K176"/>
    <mergeCell ref="M164:M176"/>
    <mergeCell ref="N164:N176"/>
    <mergeCell ref="O164:O176"/>
    <mergeCell ref="I187:I188"/>
    <mergeCell ref="K187:K188"/>
    <mergeCell ref="M187:M188"/>
    <mergeCell ref="N187:N188"/>
    <mergeCell ref="O187:O188"/>
    <mergeCell ref="J164:J176"/>
    <mergeCell ref="L164:L176"/>
    <mergeCell ref="F187:F188"/>
    <mergeCell ref="G123:G124"/>
    <mergeCell ref="G139:G150"/>
    <mergeCell ref="G164:G176"/>
    <mergeCell ref="G187:G188"/>
    <mergeCell ref="H18:H21"/>
    <mergeCell ref="F18:F21"/>
    <mergeCell ref="J18:J21"/>
    <mergeCell ref="G43:G44"/>
    <mergeCell ref="I43:I44"/>
    <mergeCell ref="F66:F69"/>
    <mergeCell ref="F48:F55"/>
    <mergeCell ref="H48:H55"/>
    <mergeCell ref="J48:J55"/>
    <mergeCell ref="H66:H69"/>
    <mergeCell ref="J66:J69"/>
    <mergeCell ref="F81:F82"/>
    <mergeCell ref="H81:H82"/>
    <mergeCell ref="J81:J82"/>
    <mergeCell ref="G81:G82"/>
    <mergeCell ref="I81:I82"/>
    <mergeCell ref="G155:G163"/>
    <mergeCell ref="I155:I163"/>
    <mergeCell ref="P61:P64"/>
    <mergeCell ref="F56:F60"/>
    <mergeCell ref="H56:H60"/>
    <mergeCell ref="J56:J60"/>
    <mergeCell ref="L56:L60"/>
    <mergeCell ref="N43:N44"/>
    <mergeCell ref="P56:P60"/>
    <mergeCell ref="K61:K64"/>
    <mergeCell ref="M61:M64"/>
    <mergeCell ref="N61:N64"/>
    <mergeCell ref="O61:O64"/>
    <mergeCell ref="L48:L55"/>
    <mergeCell ref="P48:P55"/>
  </mergeCells>
  <pageMargins left="0.23622047244094491" right="0.23622047244094491" top="0.31496062992125984" bottom="0.2362204724409449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Форма 12</vt:lpstr>
      <vt:lpstr>Отчет на сайт -Отправлен 12.04.</vt:lpstr>
      <vt:lpstr>'Отчет на сайт -Отправлен 12.04.'!Заголовки_для_печати</vt:lpstr>
      <vt:lpstr>'Форма 12'!Заголовки_для_печати</vt:lpstr>
      <vt:lpstr>'Отчет на сайт -Отправлен 12.04.'!Область_печати</vt:lpstr>
      <vt:lpstr>'Форма 12'!Область_печати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2023-04-12T04:59:52Z</cp:lastPrinted>
  <dcterms:created xsi:type="dcterms:W3CDTF">2019-10-29T01:57:16Z</dcterms:created>
  <dcterms:modified xsi:type="dcterms:W3CDTF">2023-04-12T05:14:26Z</dcterms:modified>
</cp:coreProperties>
</file>