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2\Общая папка ОТО\Исполнение 2023год\По итогам 2023 года\Публичные слушания\"/>
    </mc:Choice>
  </mc:AlternateContent>
  <bookViews>
    <workbookView xWindow="0" yWindow="0" windowWidth="28800" windowHeight="11835"/>
  </bookViews>
  <sheets>
    <sheet name="1-қосымша 5-нысан" sheetId="1" r:id="rId1"/>
  </sheets>
  <externalReferences>
    <externalReference r:id="rId2"/>
    <externalReference r:id="rId3"/>
    <externalReference r:id="rId4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toacct">#REF!</definedName>
    <definedName name="autocategory">#REF!</definedName>
    <definedName name="autodir">#REF!</definedName>
    <definedName name="autotime">#REF!</definedName>
    <definedName name="BG_Del" hidden="1">15</definedName>
    <definedName name="BG_Ins" hidden="1">4</definedName>
    <definedName name="BG_Mod" hidden="1">6</definedName>
    <definedName name="BSTATUS">#REF!</definedName>
    <definedName name="CSTATUS">#REF!</definedName>
    <definedName name="dcomm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hjjh" hidden="1">{#N/A,#N/A,TRUE,"Лист1";#N/A,#N/A,TRUE,"Лист2";#N/A,#N/A,TRUE,"Лист3"}</definedName>
    <definedName name="MEWarning" hidden="1">1</definedName>
    <definedName name="nyt">#REF!</definedName>
    <definedName name="pcomm">#REF!</definedName>
    <definedName name="qsda" hidden="1">4</definedName>
    <definedName name="SAPCrosstab2">#REF!</definedName>
    <definedName name="SAPCrosstab4">'[1]1П-3'!#REF!</definedName>
    <definedName name="SAPCrosstab5">'[1]1П-3'!#REF!</definedName>
    <definedName name="SAPCrosstab6">'[1]1П-3'!#REF!</definedName>
    <definedName name="SAPCrosstab7">'[1]1П-3'!#REF!</definedName>
    <definedName name="SAPCrosstab8">'[1]1П-3'!#REF!</definedName>
    <definedName name="sk_acct">#REF!</definedName>
    <definedName name="SK_FO">#REF!</definedName>
    <definedName name="SK_LEVEL">#REF!</definedName>
    <definedName name="SK_OPTIM">#REF!</definedName>
    <definedName name="SK_REPORT">#REF!</definedName>
    <definedName name="SK_SUPRESS">#REF!</definedName>
    <definedName name="SKCC">#REF!</definedName>
    <definedName name="TextRefCopyRangeCount" hidden="1">1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STATUS">#REF!</definedName>
    <definedName name="yfo">#REF!</definedName>
    <definedName name="ymn1">#REF!</definedName>
    <definedName name="ymn2">#REF!</definedName>
    <definedName name="ypl1">#REF!</definedName>
    <definedName name="ypl2">#REF!</definedName>
    <definedName name="ypl3">#REF!</definedName>
    <definedName name="ypl4">#REF!</definedName>
    <definedName name="yt">#REF!</definedName>
    <definedName name="Z_C37E65A7_9893_435E_9759_72E0D8A5DD87_.wvu.PrintTitles" hidden="1">#REF!</definedName>
    <definedName name="апвавваапвваав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мя" hidden="1">{#N/A,#N/A,TRUE,"Лист1";#N/A,#N/A,TRUE,"Лист2";#N/A,#N/A,TRUE,"Лист3"}</definedName>
    <definedName name="индикатив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нт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МЕСЯЦЫ">[2]Списки!$A$2:$A$13</definedName>
    <definedName name="Общие">#REF!</definedName>
    <definedName name="план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быль9" hidden="1">{#N/A,#N/A,TRUE,"Лист1";#N/A,#N/A,TRUE,"Лист2";#N/A,#N/A,TRUE,"Лист3"}</definedName>
    <definedName name="рис1" hidden="1">{#N/A,#N/A,TRUE,"Лист1";#N/A,#N/A,TRUE,"Лист2";#N/A,#N/A,TRUE,"Лист3"}</definedName>
    <definedName name="рпопо" hidden="1">{#N/A,#N/A,TRUE,"Лист1";#N/A,#N/A,TRUE,"Лист2";#N/A,#N/A,TRUE,"Лист3"}</definedName>
    <definedName name="сто" hidden="1">{#N/A,#N/A,TRUE,"Лист1";#N/A,#N/A,TRUE,"Лист2";#N/A,#N/A,TRUE,"Лист3"}</definedName>
    <definedName name="ТАБЛИЦАСОПОСТАВЛЕНИЯ">[2]УО!$A$10:$G$21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G94" i="1" s="1"/>
  <c r="E94" i="1"/>
  <c r="F93" i="1"/>
  <c r="E93" i="1"/>
  <c r="F92" i="1"/>
  <c r="G92" i="1" s="1"/>
  <c r="E92" i="1"/>
  <c r="F91" i="1"/>
  <c r="E91" i="1"/>
  <c r="F90" i="1"/>
  <c r="E90" i="1"/>
  <c r="E89" i="1" s="1"/>
  <c r="F87" i="1"/>
  <c r="E87" i="1"/>
  <c r="F86" i="1"/>
  <c r="E86" i="1"/>
  <c r="F85" i="1"/>
  <c r="G85" i="1" s="1"/>
  <c r="E85" i="1"/>
  <c r="F84" i="1"/>
  <c r="E84" i="1"/>
  <c r="F83" i="1"/>
  <c r="E83" i="1"/>
  <c r="F82" i="1"/>
  <c r="E82" i="1"/>
  <c r="G82" i="1" s="1"/>
  <c r="F81" i="1"/>
  <c r="E81" i="1"/>
  <c r="F80" i="1"/>
  <c r="E80" i="1"/>
  <c r="F79" i="1"/>
  <c r="E79" i="1"/>
  <c r="G79" i="1" s="1"/>
  <c r="F78" i="1"/>
  <c r="E78" i="1"/>
  <c r="G77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G70" i="1" s="1"/>
  <c r="E70" i="1"/>
  <c r="F69" i="1"/>
  <c r="E69" i="1"/>
  <c r="F66" i="1"/>
  <c r="E66" i="1"/>
  <c r="F64" i="1"/>
  <c r="F101" i="1" s="1"/>
  <c r="E64" i="1"/>
  <c r="G64" i="1" s="1"/>
  <c r="F63" i="1"/>
  <c r="G63" i="1" s="1"/>
  <c r="E63" i="1"/>
  <c r="F62" i="1"/>
  <c r="E62" i="1"/>
  <c r="F58" i="1"/>
  <c r="G58" i="1" s="1"/>
  <c r="E58" i="1"/>
  <c r="F57" i="1"/>
  <c r="G57" i="1" s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G49" i="1" s="1"/>
  <c r="E49" i="1"/>
  <c r="F48" i="1"/>
  <c r="E48" i="1"/>
  <c r="F47" i="1"/>
  <c r="E47" i="1"/>
  <c r="F46" i="1"/>
  <c r="E46" i="1"/>
  <c r="G46" i="1" s="1"/>
  <c r="F45" i="1"/>
  <c r="E45" i="1"/>
  <c r="F44" i="1"/>
  <c r="E44" i="1"/>
  <c r="F43" i="1"/>
  <c r="E43" i="1"/>
  <c r="G42" i="1"/>
  <c r="F41" i="1"/>
  <c r="G41" i="1" s="1"/>
  <c r="E41" i="1"/>
  <c r="F40" i="1"/>
  <c r="E40" i="1"/>
  <c r="F39" i="1"/>
  <c r="E39" i="1"/>
  <c r="F38" i="1"/>
  <c r="E38" i="1"/>
  <c r="F35" i="1"/>
  <c r="G35" i="1" s="1"/>
  <c r="E35" i="1"/>
  <c r="F34" i="1"/>
  <c r="E34" i="1"/>
  <c r="F33" i="1"/>
  <c r="E33" i="1"/>
  <c r="E32" i="1" s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0" i="1"/>
  <c r="E20" i="1"/>
  <c r="F19" i="1"/>
  <c r="E19" i="1"/>
  <c r="F18" i="1"/>
  <c r="G18" i="1" s="1"/>
  <c r="E18" i="1"/>
  <c r="G50" i="1" l="1"/>
  <c r="G54" i="1"/>
  <c r="G74" i="1"/>
  <c r="G25" i="1"/>
  <c r="G29" i="1"/>
  <c r="G51" i="1"/>
  <c r="G44" i="1"/>
  <c r="G72" i="1"/>
  <c r="G23" i="1"/>
  <c r="G40" i="1"/>
  <c r="G84" i="1"/>
  <c r="G78" i="1"/>
  <c r="G86" i="1"/>
  <c r="G55" i="1"/>
  <c r="G20" i="1"/>
  <c r="G39" i="1"/>
  <c r="G83" i="1"/>
  <c r="G48" i="1"/>
  <c r="G56" i="1"/>
  <c r="E67" i="1"/>
  <c r="E61" i="1" s="1"/>
  <c r="E59" i="1" s="1"/>
  <c r="G80" i="1"/>
  <c r="G87" i="1"/>
  <c r="E16" i="1"/>
  <c r="E21" i="1"/>
  <c r="G45" i="1"/>
  <c r="G52" i="1"/>
  <c r="G62" i="1"/>
  <c r="G66" i="1"/>
  <c r="G71" i="1"/>
  <c r="G81" i="1"/>
  <c r="G28" i="1"/>
  <c r="E36" i="1"/>
  <c r="E30" i="1" s="1"/>
  <c r="G19" i="1"/>
  <c r="F36" i="1"/>
  <c r="G53" i="1"/>
  <c r="G75" i="1"/>
  <c r="F16" i="1"/>
  <c r="G16" i="1" s="1"/>
  <c r="G33" i="1"/>
  <c r="F67" i="1"/>
  <c r="G67" i="1" s="1"/>
  <c r="G24" i="1"/>
  <c r="G43" i="1"/>
  <c r="G69" i="1"/>
  <c r="G76" i="1"/>
  <c r="F21" i="1"/>
  <c r="G27" i="1"/>
  <c r="G34" i="1"/>
  <c r="G47" i="1"/>
  <c r="G73" i="1"/>
  <c r="G91" i="1"/>
  <c r="F95" i="1"/>
  <c r="F32" i="1"/>
  <c r="G38" i="1"/>
  <c r="G93" i="1"/>
  <c r="E14" i="1" l="1"/>
  <c r="E88" i="1"/>
  <c r="E95" i="1" s="1"/>
  <c r="G21" i="1"/>
  <c r="G36" i="1"/>
  <c r="F61" i="1"/>
  <c r="G61" i="1" s="1"/>
  <c r="G95" i="1"/>
  <c r="G32" i="1"/>
  <c r="F30" i="1"/>
  <c r="F59" i="1"/>
  <c r="G59" i="1" s="1"/>
  <c r="G30" i="1" l="1"/>
  <c r="F14" i="1"/>
  <c r="F88" i="1" l="1"/>
  <c r="G14" i="1"/>
  <c r="G88" i="1" l="1"/>
  <c r="F89" i="1"/>
  <c r="G89" i="1" l="1"/>
</calcChain>
</file>

<file path=xl/sharedStrings.xml><?xml version="1.0" encoding="utf-8"?>
<sst xmlns="http://schemas.openxmlformats.org/spreadsheetml/2006/main" count="317" uniqueCount="186">
  <si>
    <t>I</t>
  </si>
  <si>
    <t>тыс. тенге</t>
  </si>
  <si>
    <t>1.1.</t>
  </si>
  <si>
    <t>1.2.</t>
  </si>
  <si>
    <t>1.3.</t>
  </si>
  <si>
    <t>энергия</t>
  </si>
  <si>
    <t>2.1.</t>
  </si>
  <si>
    <t>2.2.</t>
  </si>
  <si>
    <t>2.3.</t>
  </si>
  <si>
    <t>2.4.</t>
  </si>
  <si>
    <t>Обязательные пенсионные взносы работодателя</t>
  </si>
  <si>
    <t>2.5.</t>
  </si>
  <si>
    <t>Амортизация</t>
  </si>
  <si>
    <t>5.1.</t>
  </si>
  <si>
    <t>5.1.1.</t>
  </si>
  <si>
    <t>5.1.2.</t>
  </si>
  <si>
    <t>5.2.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</si>
  <si>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</si>
  <si>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</si>
  <si>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</si>
  <si>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</si>
  <si>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</si>
  <si>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</si>
  <si>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</si>
  <si>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</si>
  <si>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</si>
  <si>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5.3.9.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</si>
  <si>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</si>
  <si>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</si>
  <si>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</si>
  <si>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</si>
  <si>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</si>
  <si>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</si>
  <si>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</si>
  <si>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</si>
  <si>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</si>
  <si>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5.4</t>
  </si>
  <si>
    <t>5.5</t>
  </si>
  <si>
    <t>5.6</t>
  </si>
  <si>
    <t>II</t>
  </si>
  <si>
    <t>6.1</t>
  </si>
  <si>
    <t>6.2</t>
  </si>
  <si>
    <t>6.3</t>
  </si>
  <si>
    <t>6.4</t>
  </si>
  <si>
    <t>6.5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</si>
  <si>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</si>
  <si>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</si>
  <si>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</si>
  <si>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</si>
  <si>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</si>
  <si>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</si>
  <si>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</si>
  <si>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</si>
  <si>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 xml:space="preserve">амортизация 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</si>
  <si>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</si>
  <si>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</si>
  <si>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</si>
  <si>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</si>
  <si>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</si>
  <si>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</si>
  <si>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</si>
  <si>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</si>
  <si>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</si>
  <si>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</si>
  <si>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</si>
  <si>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III</t>
  </si>
  <si>
    <t>IV</t>
  </si>
  <si>
    <t>V</t>
  </si>
  <si>
    <t>VI</t>
  </si>
  <si>
    <t>VII</t>
  </si>
  <si>
    <t>%</t>
  </si>
  <si>
    <t>VIII</t>
  </si>
  <si>
    <t>Телефон: +7 727 376-18-03</t>
  </si>
  <si>
    <t xml:space="preserve">   19.11.2019ж. №90 Тарифтерді құру қағидаларына 1- қосымша 5-нысан</t>
  </si>
  <si>
    <t xml:space="preserve"> </t>
  </si>
  <si>
    <t xml:space="preserve">Реттелетін қызметтерге тарифтік сметаның орындалуы туралы есеп  </t>
  </si>
  <si>
    <t xml:space="preserve">  2023 жылғы есептік кезең</t>
  </si>
  <si>
    <t>Әкімшілік деректер нысанының индексі: AML-R1</t>
  </si>
  <si>
    <t>Мерзімділігі: жылдық</t>
  </si>
  <si>
    <t xml:space="preserve">Ақпарат беретін тұлғалар тобы: табиғи монополия субъектілері, өңірлік электр тораптық компаниядан басқа  </t>
  </si>
  <si>
    <t>Әкімшілік деректер нысанын беру мерзімі:  – жыл сайын есептік кезеңнен кейінгі жылдың 1-мамырынан кешіктірмей</t>
  </si>
  <si>
    <t xml:space="preserve">Тарифтік смета көрсеткіштерінің атауы  </t>
  </si>
  <si>
    <t>№ р/с</t>
  </si>
  <si>
    <t xml:space="preserve">Өлшем бірлігі </t>
  </si>
  <si>
    <t>Бекітілген тарифтік сметанда қарастырылған   смете</t>
  </si>
  <si>
    <t xml:space="preserve">Тарифтік сметаның нақты қалыптасқан көрсеткіштері   </t>
  </si>
  <si>
    <t>ауытқу</t>
  </si>
  <si>
    <t>Ауытқу себептері</t>
  </si>
  <si>
    <t xml:space="preserve">Тауарлар өндіруге және қызметтер көрсетуге жұмсалғарн шығындар, барлығы </t>
  </si>
  <si>
    <t>мың теңге</t>
  </si>
  <si>
    <t>оның ішінде:</t>
  </si>
  <si>
    <t xml:space="preserve">Материалдық шығындар, барлығы </t>
  </si>
  <si>
    <t>шикізат пен материалдар</t>
  </si>
  <si>
    <t>жанар-жағармай материалдары</t>
  </si>
  <si>
    <t xml:space="preserve">Еңбекақыға жұмсалатын шығындар, барлығы  </t>
  </si>
  <si>
    <t xml:space="preserve">өндірістік қызметкерлердің еңбекақысы </t>
  </si>
  <si>
    <t>әлеуметтік салық</t>
  </si>
  <si>
    <t xml:space="preserve">МӘМС  </t>
  </si>
  <si>
    <t xml:space="preserve">Жұмыс берушінің міндетті зейнеткерлік жарналары  </t>
  </si>
  <si>
    <t>Жөндеу</t>
  </si>
  <si>
    <t>Басқа шығындар, барлығы</t>
  </si>
  <si>
    <t xml:space="preserve">Міндетті кәсіби зейнеткерлік жарналар </t>
  </si>
  <si>
    <t>Электр энергиясын сатып алу</t>
  </si>
  <si>
    <t xml:space="preserve">Нормативтік шығындарға жұмсалатын шығындар  </t>
  </si>
  <si>
    <t xml:space="preserve">Электр қуатының жүктеме көтеруге дайындығын қамтамасыз ету жөніндегі қызметті сатып алу  </t>
  </si>
  <si>
    <t xml:space="preserve">Салықтар  (экологиялық төлемдер)  </t>
  </si>
  <si>
    <t xml:space="preserve">Басқа ұйымдардың қызметтері, барлығы   </t>
  </si>
  <si>
    <t xml:space="preserve">сақтандыру   </t>
  </si>
  <si>
    <t xml:space="preserve">суық сумен қамту және   канализация </t>
  </si>
  <si>
    <t xml:space="preserve">байланыс қызметтері   </t>
  </si>
  <si>
    <t xml:space="preserve">сараптамалар мен зерттеулер  </t>
  </si>
  <si>
    <t xml:space="preserve">дезинфекция, санитарлық өңдеу   </t>
  </si>
  <si>
    <t xml:space="preserve">өндірісті автоматтандыру  </t>
  </si>
  <si>
    <t xml:space="preserve">жүйелік жабдықтарға және орг.техникаға техникалық және бағдарламалық қызмет көрсету   </t>
  </si>
  <si>
    <t xml:space="preserve">іссапар шығындары </t>
  </si>
  <si>
    <t xml:space="preserve">еңбекті қорғау бойынша шығындар  </t>
  </si>
  <si>
    <t xml:space="preserve">құралдарды салыстырып тексеру жөніндегі қызметтер </t>
  </si>
  <si>
    <t>энергияны теңгеруді ұйымдастыру жөніндегі қызметтер</t>
  </si>
  <si>
    <t xml:space="preserve">кадрларды дайындау шығындары </t>
  </si>
  <si>
    <t xml:space="preserve">теңгеруші   электр энергиясын сатып алу </t>
  </si>
  <si>
    <t>жалдау төлемі</t>
  </si>
  <si>
    <t xml:space="preserve">көліктегі өнеркәсіптік қауіпсіздік  </t>
  </si>
  <si>
    <t xml:space="preserve">құжаттарды қайта рәсімдеу  </t>
  </si>
  <si>
    <t xml:space="preserve">автокөлік құралын басқару   </t>
  </si>
  <si>
    <t>Жиілікті реттеу</t>
  </si>
  <si>
    <t>"KEGOC" АҚ желілері бойынша электр энергиясын пайдалану жөніндегі қызмет</t>
  </si>
  <si>
    <t xml:space="preserve">Кезең шығыстары, барлығы  </t>
  </si>
  <si>
    <t xml:space="preserve">Жалпы және әкімшілік шығыстар, барлығы  </t>
  </si>
  <si>
    <t xml:space="preserve">Әкімшілік қызметкердің еңбегіне төленетін ақы    </t>
  </si>
  <si>
    <t xml:space="preserve">Салықтар    </t>
  </si>
  <si>
    <t xml:space="preserve">Басқа шығындар, барлығы   </t>
  </si>
  <si>
    <t xml:space="preserve">іссапар шығындары   </t>
  </si>
  <si>
    <t xml:space="preserve">коммуналдық қызметтер  </t>
  </si>
  <si>
    <t xml:space="preserve">байланыс қызметтері  </t>
  </si>
  <si>
    <t xml:space="preserve">консалтингілік, аудиторлық қызметтер  </t>
  </si>
  <si>
    <t xml:space="preserve">банк қызметтері  </t>
  </si>
  <si>
    <t xml:space="preserve">қосалқы материалдар </t>
  </si>
  <si>
    <t xml:space="preserve">жүйелік жабдыққа және орг.техникаға техникалық және бағдарламалық қызмет көрсету   </t>
  </si>
  <si>
    <t xml:space="preserve">ведомстводан тыс және өрт күзеті қызметтері   </t>
  </si>
  <si>
    <t xml:space="preserve">көліктегі өнеркәсіптік қауіпсіздік </t>
  </si>
  <si>
    <t xml:space="preserve">нотариалдық қызметтер  </t>
  </si>
  <si>
    <t xml:space="preserve">пошта шығындары   </t>
  </si>
  <si>
    <t xml:space="preserve">Ауытқу  Компанияның  тиімді өндірістік қызметі үшін ЖЖМ қосымша көлеміне қажеттіліктің өсуімен байланысты </t>
  </si>
  <si>
    <t xml:space="preserve">Ауытқулар Жеткізушінің болмауы себепті сатып алудың орын алмауы, сатып алуға және жеткізуге едәуір әсер еткен бағалау саясаты мен логистика бойынша бірмәнді емес жағдайға байланысты   </t>
  </si>
  <si>
    <t xml:space="preserve">Өсім  шаруашылық қажеттіліктерге электр энергиясын тұтынудың ұлғаюымен байланысты. </t>
  </si>
  <si>
    <t xml:space="preserve">Бекітілген тарифтік сметаның рұқсат етілген мәндерінің шегінде  </t>
  </si>
  <si>
    <t>Факті бойынша</t>
  </si>
  <si>
    <t xml:space="preserve">Бекітілген тарифтік сметаның рұқсат етілген мәндерінің шегінде.  </t>
  </si>
  <si>
    <t xml:space="preserve">Бекітілген тарифтік сметаның рұқсат етілген мәндерінің шегінде. </t>
  </si>
  <si>
    <t xml:space="preserve">Өсім ҚБҚ көлемінің ұлғаюымен байланысты.  </t>
  </si>
  <si>
    <t xml:space="preserve">Жылдық көрсеткіштер оң  теңгерімсіздіктерді сатып алу және терістерін сату ескерілген теңгеруші энергияны сатып алу жөніндегі көрсетілген қызметтер фактісі бойынша қалыптасты.   </t>
  </si>
  <si>
    <t>ТС түзету кезінде жоспарда 2023 жылғы 9 айдағы нақты көрсеткіштер және 2023 жылғы 4 тоқсандағы болжамның көрсеткіштері ескерілді.  Кадрлардың тұрақтамауына, жүргізушілер санының өзгеруіне байланысты нақты көрсеткіштердің төмендеуі.</t>
  </si>
  <si>
    <t xml:space="preserve">Ауытқу ЕЗ-ден электр энергиясын сатып алу көлемінің азаюымен және электр энергиясы теңгерімсіздіктерін сату-сатып алу көлеміне байланысты   </t>
  </si>
  <si>
    <t xml:space="preserve">Халық банкпен аударымдар жөніндегі  комиссияның күшін жоюмен байланысты.  </t>
  </si>
  <si>
    <t xml:space="preserve">Мәлімделген баға бойынша әлеуетті жеткізушілердің болмауына байланысты сатып алулардың болмауы  </t>
  </si>
  <si>
    <t xml:space="preserve">Оқитын қызметкерлер санының өзгеруімен байланысты.     </t>
  </si>
  <si>
    <r>
      <t xml:space="preserve">Уәкілетті органның шешімі бойынша: 
</t>
    </r>
    <r>
      <rPr>
        <b/>
        <sz val="11"/>
        <rFont val="Times New Roman"/>
        <family val="1"/>
        <charset val="204"/>
      </rPr>
      <t xml:space="preserve">47 млн.теңге </t>
    </r>
    <r>
      <rPr>
        <sz val="11"/>
        <rFont val="Times New Roman"/>
        <family val="1"/>
        <charset val="204"/>
      </rPr>
      <t xml:space="preserve">–   инвестициялық жобалардың азаюы, тұтынушыларға КТС (кәсіби табысқа салықты) қайтару; 
</t>
    </r>
    <r>
      <rPr>
        <b/>
        <sz val="11"/>
        <rFont val="Times New Roman"/>
        <family val="1"/>
        <charset val="204"/>
      </rPr>
      <t xml:space="preserve">106 млн.теңге </t>
    </r>
    <r>
      <rPr>
        <sz val="11"/>
        <rFont val="Times New Roman"/>
        <family val="1"/>
        <charset val="204"/>
      </rPr>
      <t xml:space="preserve">– 2022 ж. қорытындылар бойынша Есептің қорытындылары бойынша УӨТ қайтару (тұтынушыларға толық сомада қайтару жасалды, одан кейін уәкілетті орган УӨТ алып тастады). </t>
    </r>
  </si>
  <si>
    <r>
      <t>"АЖК" АҚ тарифі келесіні құрады:                                                                                            
  2023 ж. 1 қаңтардан -</t>
    </r>
    <r>
      <rPr>
        <b/>
        <sz val="11"/>
        <rFont val="Times New Roman"/>
        <family val="1"/>
        <charset val="204"/>
      </rPr>
      <t xml:space="preserve">7,05 теңге/кВт.с.,                  </t>
    </r>
    <r>
      <rPr>
        <sz val="11"/>
        <rFont val="Times New Roman"/>
        <family val="1"/>
        <charset val="204"/>
      </rPr>
      <t xml:space="preserve">                                                               
  2023 ж. 1 шілдеден - </t>
    </r>
    <r>
      <rPr>
        <b/>
        <sz val="11"/>
        <rFont val="Times New Roman"/>
        <family val="1"/>
        <charset val="204"/>
      </rPr>
      <t>8,30 теңге/кВт.с.,</t>
    </r>
    <r>
      <rPr>
        <sz val="11"/>
        <rFont val="Times New Roman"/>
        <family val="1"/>
        <charset val="204"/>
      </rPr>
      <t xml:space="preserve">
Орташа тариф  2023 ж. бойынша   - </t>
    </r>
    <r>
      <rPr>
        <b/>
        <sz val="11"/>
        <rFont val="Times New Roman"/>
        <family val="1"/>
        <charset val="204"/>
      </rPr>
      <t>7,68 теңге/кВтс. құрады.</t>
    </r>
  </si>
  <si>
    <t>кадрлар дайындау</t>
  </si>
  <si>
    <t xml:space="preserve">жер телімдерін пайдалануға төлем  </t>
  </si>
  <si>
    <t>мерзімдік басылымдар</t>
  </si>
  <si>
    <t xml:space="preserve">Сыйақыларды төлеуге жұмсалатын шығындар   </t>
  </si>
  <si>
    <t>Кіріс</t>
  </si>
  <si>
    <t xml:space="preserve">негізсіз табысты қайтару </t>
  </si>
  <si>
    <t>мың/кВтс</t>
  </si>
  <si>
    <t>Теңге / кВтс.</t>
  </si>
  <si>
    <t xml:space="preserve">Табыстардың барлығы  </t>
  </si>
  <si>
    <t xml:space="preserve">Көрсетілетін қызметтер көлемі </t>
  </si>
  <si>
    <t xml:space="preserve">Нормативтік техникалық ысыраптар </t>
  </si>
  <si>
    <t>Тариф (ҚҚС-сыз)</t>
  </si>
  <si>
    <t>Ескерту:</t>
  </si>
  <si>
    <t>ІАРБ – іске қосылған активтердің реттелетін базасы (теңге);</t>
  </si>
  <si>
    <t>Жылдық көрсеткіштер қызметкерлерді іссапарларға жіберу фактісі бойынша қалыптасты.</t>
  </si>
  <si>
    <t>Ұйым атауы   "Алатау Жарык Компаниясы" АҚ</t>
  </si>
  <si>
    <t>КМ – кіріс мөлшерлемесі   (%);</t>
  </si>
  <si>
    <t>Мекенжайы : Алматы қ., Манас көшесі, 24Б</t>
  </si>
  <si>
    <t>Электрондық пошта мекенжайы:  info@azhk.kz</t>
  </si>
  <si>
    <r>
      <t xml:space="preserve">Орындаушының тегі мен  телефоны  </t>
    </r>
    <r>
      <rPr>
        <u/>
        <sz val="11"/>
        <rFont val="Times New Roman"/>
        <family val="1"/>
        <charset val="204"/>
      </rPr>
      <t>Утемуратова К.Н.</t>
    </r>
  </si>
  <si>
    <r>
      <t xml:space="preserve">Басшысы    </t>
    </r>
    <r>
      <rPr>
        <u/>
        <sz val="11"/>
        <rFont val="Times New Roman"/>
        <family val="1"/>
        <charset val="204"/>
      </rPr>
      <t>Асылов А.Н.</t>
    </r>
    <r>
      <rPr>
        <sz val="11"/>
        <rFont val="Times New Roman"/>
        <family val="1"/>
        <charset val="204"/>
      </rPr>
      <t xml:space="preserve">      __________</t>
    </r>
  </si>
  <si>
    <t xml:space="preserve">(Тегі, аты, әкесінің аты   (бар болса) қолы   </t>
  </si>
  <si>
    <t xml:space="preserve">дезинфекция және санитарлық өңдеу қызметтері   </t>
  </si>
  <si>
    <t>Барлық шығындар</t>
  </si>
  <si>
    <t xml:space="preserve">ведомстводан тыс және өрт күзеті қызметтері    </t>
  </si>
  <si>
    <t>"KEGOC" АҚ желілері бойынша электр энергиясын беру жөніндегі қызмет</t>
  </si>
  <si>
    <t>МӘМС – міндетті әлеуметтік  медициналық сақтандыру   (теңге).</t>
  </si>
  <si>
    <t>Күні 2024 ж. «____» сәуір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</si>
</sst>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9" fontId="2" fillId="0" borderId="0" xfId="2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Alignment="1">
      <alignment vertical="center" wrapText="1"/>
    </xf>
    <xf numFmtId="10" fontId="3" fillId="0" borderId="2" xfId="2" applyNumberFormat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horizontal="right" vertical="center" wrapText="1"/>
    </xf>
    <xf numFmtId="10" fontId="2" fillId="0" borderId="0" xfId="2" applyNumberFormat="1" applyFont="1" applyFill="1" applyAlignment="1">
      <alignment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43" fontId="3" fillId="0" borderId="2" xfId="1" applyNumberFormat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vertical="center" wrapText="1"/>
    </xf>
    <xf numFmtId="43" fontId="5" fillId="0" borderId="0" xfId="1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43" fontId="7" fillId="0" borderId="0" xfId="1" applyFont="1" applyFill="1" applyAlignment="1">
      <alignment horizontal="right" vertical="center" wrapText="1"/>
    </xf>
    <xf numFmtId="10" fontId="2" fillId="0" borderId="0" xfId="2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2" fillId="0" borderId="0" xfId="1" applyNumberFormat="1" applyFont="1" applyFill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3" applyNumberFormat="1" applyFont="1" applyFill="1" applyBorder="1" applyAlignment="1">
      <alignment horizontal="left" vertical="center" wrapText="1"/>
    </xf>
    <xf numFmtId="49" fontId="2" fillId="0" borderId="2" xfId="4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2" xfId="3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5">
    <cellStyle name="Обычный" xfId="0" builtinId="0"/>
    <cellStyle name="Процентный" xfId="2" builtinId="5"/>
    <cellStyle name="Процентный 2 3 3" xfId="4"/>
    <cellStyle name="Финансовый" xfId="1" builtinId="3"/>
    <cellStyle name="Финансовый 3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2/&#1054;&#1073;&#1097;&#1072;&#1103;%20&#1087;&#1072;&#1087;&#1082;&#1072;%20&#1054;&#1058;&#1054;/&#1050;&#1054;&#1056;&#1056;&#1045;&#1050;&#1058;&#1048;&#1056;&#1054;&#1042;&#1050;&#1040;%202023/&#1086;&#1090;%20&#1057;&#1055;/&#1040;&#1046;&#1050;%20&#1055;&#1056;%202024-2028%20&#1085;&#1086;&#1074;.&#1090;&#1072;&#1088;&#1080;&#1092;%20&#1056;&#1052;%2014.09.23&#1075;.&#1073;&#1072;&#1079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obmen\1_Vitaly\Management%20report\!&#1040;&#1087;&#1088;&#1077;&#1083;&#1100;\MR%20aprel%20(2%20&#1074;&#1072;&#1088;%20&#1055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2/&#1054;&#1073;&#1097;&#1072;&#1103;%20&#1087;&#1072;&#1087;&#1082;&#1072;%20&#1054;&#1058;&#1054;/&#1048;&#1089;&#1087;&#1086;&#1083;&#1085;&#1077;&#1085;&#1080;&#1077;%202023&#1075;&#1086;&#1076;/&#1055;&#1086;%20&#1080;&#1090;&#1086;&#1075;&#1072;&#1084;%202023%20&#1075;&#1086;&#1076;&#1072;/&#1054;&#1058;&#1063;&#1045;&#1058;&#1067;%202023%20&#1075;&#1086;&#1076;/&#1060;&#1072;&#1082;&#1090;%20&#1080;&#1089;&#1087;&#1086;&#1083;&#1085;&#1077;&#1085;&#1080;&#1103;%20&#1058;&#1057;%20&#1079;&#1072;%202023&#1075;&#1086;&#1076;%20(&#1089;%20&#1086;&#1073;&#1077;&#1089;&#1094;&#1077;&#1085;&#1077;&#1085;&#1080;&#1077;&#10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ПД"/>
      <sheetName val="1П"/>
      <sheetName val="1П-3"/>
      <sheetName val="%"/>
      <sheetName val="БП-4-1"/>
      <sheetName val="нов ДДС"/>
      <sheetName val="2П"/>
      <sheetName val="3П"/>
      <sheetName val="2БК"/>
      <sheetName val="1БО"/>
      <sheetName val="3БО"/>
      <sheetName val="ввод"/>
      <sheetName val="АПП "/>
      <sheetName val="прочие по себестоимости"/>
      <sheetName val="резервы"/>
      <sheetName val="доходы"/>
      <sheetName val="3БК освоение"/>
      <sheetName val="3БК финанс"/>
      <sheetName val="Ремонты"/>
      <sheetName val="Вн.ГО"/>
      <sheetName val="Коэффициенты"/>
      <sheetName val="ROACE"/>
      <sheetName val="NAV"/>
      <sheetName val="Лист2 (2)"/>
      <sheetName val="Займы"/>
      <sheetName val="Ав.запас"/>
      <sheetName val="баланс оценка"/>
      <sheetName val="аренда"/>
      <sheetName val="ОСМС, ОППВ, ОПВР"/>
      <sheetName val="Аморт. по группам"/>
      <sheetName val="резерв по сомнит.долгам"/>
      <sheetName val="ВВОДЫ"/>
    </sheetNames>
    <sheetDataSet>
      <sheetData sheetId="0" refreshError="1"/>
      <sheetData sheetId="1" refreshError="1"/>
      <sheetData sheetId="2" refreshError="1"/>
      <sheetData sheetId="3"/>
      <sheetData sheetId="4">
        <row r="7">
          <cell r="D7">
            <v>211808.30829100264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54">
          <cell r="D54">
            <v>10478683.389248604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1">
          <cell r="B11">
            <v>234822.44010000001</v>
          </cell>
        </row>
      </sheetData>
      <sheetData sheetId="15">
        <row r="9">
          <cell r="C9">
            <v>1212136.2090179999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3">
          <cell r="B23">
            <v>29046.269724627746</v>
          </cell>
        </row>
      </sheetData>
      <sheetData sheetId="30">
        <row r="188">
          <cell r="E188">
            <v>441407.64702541701</v>
          </cell>
        </row>
      </sheetData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УО"/>
      <sheetName val="титул"/>
      <sheetName val="1"/>
      <sheetName val="2"/>
      <sheetName val="3"/>
      <sheetName val="4"/>
      <sheetName val="5"/>
      <sheetName val="1_1"/>
      <sheetName val="1_3"/>
      <sheetName val="1_5"/>
      <sheetName val="Осн"/>
      <sheetName val="Запрос"/>
      <sheetName val="month"/>
      <sheetName val="Лист2"/>
      <sheetName val="всп"/>
      <sheetName val="топливо"/>
      <sheetName val="Потребители"/>
      <sheetName val="Пок"/>
    </sheetNames>
    <sheetDataSet>
      <sheetData sheetId="0">
        <row r="2">
          <cell r="A2" t="str">
            <v>январь</v>
          </cell>
        </row>
        <row r="3">
          <cell r="A3" t="str">
            <v>февраль</v>
          </cell>
        </row>
        <row r="4">
          <cell r="A4" t="str">
            <v>март</v>
          </cell>
        </row>
        <row r="5">
          <cell r="A5" t="str">
            <v>апрель</v>
          </cell>
        </row>
        <row r="6">
          <cell r="A6" t="str">
            <v>май</v>
          </cell>
        </row>
        <row r="7">
          <cell r="A7" t="str">
            <v>июнь</v>
          </cell>
        </row>
        <row r="8">
          <cell r="A8" t="str">
            <v>июль</v>
          </cell>
        </row>
        <row r="9">
          <cell r="A9" t="str">
            <v>август</v>
          </cell>
        </row>
        <row r="10">
          <cell r="A10" t="str">
            <v>сентябрь</v>
          </cell>
        </row>
        <row r="11">
          <cell r="A11" t="str">
            <v>октябрь</v>
          </cell>
        </row>
        <row r="12">
          <cell r="A12" t="str">
            <v>ноябрь</v>
          </cell>
        </row>
        <row r="13">
          <cell r="A13" t="str">
            <v>декабрь</v>
          </cell>
        </row>
      </sheetData>
      <sheetData sheetId="1">
        <row r="10">
          <cell r="A10" t="str">
            <v>январь</v>
          </cell>
          <cell r="B10" t="str">
            <v>1 мес</v>
          </cell>
          <cell r="C10" t="str">
            <v>факт1 мес2009</v>
          </cell>
          <cell r="D10" t="str">
            <v>план1 мес2010</v>
          </cell>
          <cell r="E10" t="str">
            <v>фактянварь2010</v>
          </cell>
          <cell r="F10" t="str">
            <v>планянварь2010</v>
          </cell>
          <cell r="G10" t="str">
            <v>факт1 мес2010</v>
          </cell>
        </row>
        <row r="11">
          <cell r="A11" t="str">
            <v>февраль</v>
          </cell>
          <cell r="B11" t="str">
            <v>2 мес</v>
          </cell>
          <cell r="C11" t="str">
            <v>факт2 мес2009</v>
          </cell>
          <cell r="D11" t="str">
            <v>план2 мес2010</v>
          </cell>
          <cell r="E11" t="str">
            <v>фактфевраль2010</v>
          </cell>
          <cell r="F11" t="str">
            <v>планфевраль2010</v>
          </cell>
          <cell r="G11" t="str">
            <v>факт2 мес2010</v>
          </cell>
        </row>
        <row r="12">
          <cell r="A12" t="str">
            <v>март</v>
          </cell>
          <cell r="B12" t="str">
            <v>3 мес</v>
          </cell>
          <cell r="C12" t="str">
            <v>факт3 мес2009</v>
          </cell>
          <cell r="D12" t="str">
            <v>план3 мес2010</v>
          </cell>
          <cell r="E12" t="str">
            <v>фактмарт2010</v>
          </cell>
          <cell r="F12" t="str">
            <v>планмарт2010</v>
          </cell>
          <cell r="G12" t="str">
            <v>факт3 мес2010</v>
          </cell>
        </row>
        <row r="13">
          <cell r="A13" t="str">
            <v>апрель</v>
          </cell>
          <cell r="B13" t="str">
            <v>4 мес</v>
          </cell>
          <cell r="C13" t="str">
            <v>факт4 мес2009</v>
          </cell>
          <cell r="D13" t="str">
            <v>план4 мес2010</v>
          </cell>
          <cell r="E13" t="str">
            <v>фактапрель2010</v>
          </cell>
          <cell r="F13" t="str">
            <v>планапрель2010</v>
          </cell>
          <cell r="G13" t="str">
            <v>факт4 мес2010</v>
          </cell>
        </row>
        <row r="14">
          <cell r="A14" t="str">
            <v>май</v>
          </cell>
          <cell r="B14" t="str">
            <v>5 мес</v>
          </cell>
          <cell r="C14" t="str">
            <v>факт5 мес2009</v>
          </cell>
          <cell r="D14" t="str">
            <v>план5 мес2010</v>
          </cell>
          <cell r="E14" t="str">
            <v>фактмай2010</v>
          </cell>
          <cell r="F14" t="str">
            <v>планмай2010</v>
          </cell>
          <cell r="G14" t="str">
            <v>факт5 мес2010</v>
          </cell>
        </row>
        <row r="15">
          <cell r="A15" t="str">
            <v>июнь</v>
          </cell>
          <cell r="B15" t="str">
            <v>6 мес</v>
          </cell>
          <cell r="C15" t="str">
            <v>факт6 мес2009</v>
          </cell>
          <cell r="D15" t="str">
            <v>план6 мес2010</v>
          </cell>
          <cell r="E15" t="str">
            <v>фактиюнь2010</v>
          </cell>
          <cell r="F15" t="str">
            <v>планиюнь2010</v>
          </cell>
          <cell r="G15" t="str">
            <v>факт6 мес2010</v>
          </cell>
        </row>
        <row r="16">
          <cell r="A16" t="str">
            <v>июль</v>
          </cell>
          <cell r="B16" t="str">
            <v>7 мес</v>
          </cell>
          <cell r="C16" t="str">
            <v>факт7 мес2009</v>
          </cell>
          <cell r="D16" t="str">
            <v>план7 мес2010</v>
          </cell>
          <cell r="E16" t="str">
            <v>фактиюль2010</v>
          </cell>
          <cell r="F16" t="str">
            <v>планиюль2010</v>
          </cell>
          <cell r="G16" t="str">
            <v>факт7 мес2010</v>
          </cell>
        </row>
        <row r="17">
          <cell r="A17" t="str">
            <v>август</v>
          </cell>
          <cell r="B17" t="str">
            <v>8 мес</v>
          </cell>
          <cell r="C17" t="str">
            <v>факт8 мес2009</v>
          </cell>
          <cell r="D17" t="str">
            <v>план8 мес2010</v>
          </cell>
          <cell r="E17" t="str">
            <v>фактавгуст2010</v>
          </cell>
          <cell r="F17" t="str">
            <v>планавгуст2010</v>
          </cell>
          <cell r="G17" t="str">
            <v>факт8 мес2010</v>
          </cell>
        </row>
        <row r="18">
          <cell r="A18" t="str">
            <v>сентябрь</v>
          </cell>
          <cell r="B18" t="str">
            <v>9 мес</v>
          </cell>
          <cell r="C18" t="str">
            <v>факт9 мес2009</v>
          </cell>
          <cell r="D18" t="str">
            <v>план9 мес2010</v>
          </cell>
          <cell r="E18" t="str">
            <v>фактсентябрь2010</v>
          </cell>
          <cell r="F18" t="str">
            <v>плансентябрь2010</v>
          </cell>
          <cell r="G18" t="str">
            <v>факт9 мес2010</v>
          </cell>
        </row>
        <row r="19">
          <cell r="A19" t="str">
            <v>октябрь</v>
          </cell>
          <cell r="B19" t="str">
            <v>10 мес</v>
          </cell>
          <cell r="C19" t="str">
            <v>факт10 мес2009</v>
          </cell>
          <cell r="D19" t="str">
            <v>план10 мес2010</v>
          </cell>
          <cell r="E19" t="str">
            <v>фактоктябрь2010</v>
          </cell>
          <cell r="F19" t="str">
            <v>планоктябрь2010</v>
          </cell>
          <cell r="G19" t="str">
            <v>факт10 мес2010</v>
          </cell>
        </row>
        <row r="20">
          <cell r="A20" t="str">
            <v>ноябрь</v>
          </cell>
          <cell r="B20" t="str">
            <v>11 мес</v>
          </cell>
          <cell r="C20" t="str">
            <v>факт11 мес2009</v>
          </cell>
          <cell r="D20" t="str">
            <v>план11 мес2010</v>
          </cell>
          <cell r="E20" t="str">
            <v>фактноябрь2010</v>
          </cell>
          <cell r="F20" t="str">
            <v>планноябрь2010</v>
          </cell>
          <cell r="G20" t="str">
            <v>факт11 мес2010</v>
          </cell>
        </row>
        <row r="21">
          <cell r="A21" t="str">
            <v>декабрь</v>
          </cell>
          <cell r="B21" t="str">
            <v>12 мес</v>
          </cell>
          <cell r="C21" t="str">
            <v>факт12 мес2009</v>
          </cell>
          <cell r="D21" t="str">
            <v>план12 мес2010</v>
          </cell>
          <cell r="E21" t="str">
            <v>фактдекабрь2010</v>
          </cell>
          <cell r="F21" t="str">
            <v>пландекабрь2010</v>
          </cell>
          <cell r="G21" t="str">
            <v>факт12 мес2010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не исполнение"/>
      <sheetName val="ИП перенос"/>
      <sheetName val="ИП корр"/>
      <sheetName val="тех баланс 2024 год"/>
      <sheetName val="тех баланс 2025 год"/>
      <sheetName val="ТС 2024-2025гг"/>
      <sheetName val="план факт ИП"/>
      <sheetName val="ВКТ"/>
      <sheetName val="выплаты из прибыли"/>
      <sheetName val="рост-снижение"/>
      <sheetName val="расчет ДУП"/>
      <sheetName val="форма 5 приложение 1"/>
      <sheetName val="ТС исполнение"/>
      <sheetName val="эффект от потерь"/>
      <sheetName val="тех.баланс факт 2023"/>
      <sheetName val="ОПиУ"/>
      <sheetName val="Бух баланс"/>
      <sheetName val="потерии"/>
      <sheetName val="%"/>
      <sheetName val="ТС с переоценкой"/>
      <sheetName val="ОСМС и ОППВ"/>
      <sheetName val="прочее себестоимости"/>
      <sheetName val="2 БК"/>
      <sheetName val="3 БО"/>
      <sheetName val="1 БО"/>
      <sheetName val="7700"/>
      <sheetName val="6000"/>
      <sheetName val="7300"/>
      <sheetName val="7400"/>
      <sheetName val="7200"/>
      <sheetName val="8110"/>
      <sheetName val="амортизация без ФА"/>
      <sheetName val="СМИ"/>
      <sheetName val="Дисбаланс"/>
      <sheetName val="ППЗ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169980.13999999795</v>
          </cell>
          <cell r="M11">
            <v>151573.60364500326</v>
          </cell>
        </row>
        <row r="13">
          <cell r="D13">
            <v>510111.92025519116</v>
          </cell>
          <cell r="M13">
            <v>564974.27367739542</v>
          </cell>
        </row>
        <row r="15">
          <cell r="D15">
            <v>151302.31985660645</v>
          </cell>
          <cell r="M15">
            <v>164409.27238978734</v>
          </cell>
        </row>
        <row r="18">
          <cell r="D18">
            <v>15972213.048251476</v>
          </cell>
          <cell r="M18">
            <v>15933633.766731791</v>
          </cell>
        </row>
        <row r="19">
          <cell r="D19">
            <v>1365624.2156255015</v>
          </cell>
          <cell r="M19">
            <v>1362324.3405530914</v>
          </cell>
        </row>
        <row r="20">
          <cell r="D20">
            <v>420372.31494663039</v>
          </cell>
          <cell r="M20">
            <v>420820.28370678116</v>
          </cell>
        </row>
        <row r="21">
          <cell r="M21">
            <v>0</v>
          </cell>
        </row>
        <row r="22">
          <cell r="D22">
            <v>20946.795885657139</v>
          </cell>
          <cell r="M22">
            <v>22813.277057485328</v>
          </cell>
        </row>
        <row r="23">
          <cell r="D23">
            <v>9081081.900949154</v>
          </cell>
          <cell r="M23">
            <v>9071616.1119050346</v>
          </cell>
        </row>
        <row r="26">
          <cell r="D26">
            <v>2626143.3924289122</v>
          </cell>
          <cell r="M26">
            <v>2676490.6431784364</v>
          </cell>
        </row>
        <row r="32">
          <cell r="D32">
            <v>17125784.080230001</v>
          </cell>
          <cell r="M32">
            <v>16760678.36920956</v>
          </cell>
        </row>
        <row r="33">
          <cell r="D33">
            <v>1200336.1771999998</v>
          </cell>
          <cell r="M33">
            <v>1212480.3004000001</v>
          </cell>
        </row>
        <row r="34">
          <cell r="D34">
            <v>5470</v>
          </cell>
          <cell r="M34">
            <v>5558.5420618704866</v>
          </cell>
        </row>
        <row r="37">
          <cell r="D37">
            <v>235061.49495774781</v>
          </cell>
          <cell r="M37">
            <v>233109.96912271131</v>
          </cell>
        </row>
        <row r="38">
          <cell r="D38">
            <v>10081.477264087596</v>
          </cell>
          <cell r="M38">
            <v>10474.833567124922</v>
          </cell>
        </row>
        <row r="41">
          <cell r="D41">
            <v>100333.68200553219</v>
          </cell>
          <cell r="M41">
            <v>98163.960334446383</v>
          </cell>
        </row>
        <row r="42">
          <cell r="D42">
            <v>105949.14912142858</v>
          </cell>
          <cell r="M42">
            <v>107755.90965</v>
          </cell>
        </row>
        <row r="46">
          <cell r="D46">
            <v>149461.76711934284</v>
          </cell>
          <cell r="M46">
            <v>149461.76608</v>
          </cell>
        </row>
        <row r="47">
          <cell r="D47">
            <v>295764.35438571597</v>
          </cell>
          <cell r="M47">
            <v>296275.97278507007</v>
          </cell>
        </row>
        <row r="50">
          <cell r="D50">
            <v>62460.498279551233</v>
          </cell>
          <cell r="M50">
            <v>63996.533480799022</v>
          </cell>
        </row>
        <row r="51">
          <cell r="D51">
            <v>335518.13292926323</v>
          </cell>
          <cell r="M51">
            <v>350461.23723789648</v>
          </cell>
        </row>
        <row r="55">
          <cell r="D55">
            <v>5689.2416700000003</v>
          </cell>
          <cell r="M55">
            <v>5681.9949999999999</v>
          </cell>
        </row>
        <row r="56">
          <cell r="D56">
            <v>53812.383783160258</v>
          </cell>
          <cell r="M56">
            <v>54856.658208861671</v>
          </cell>
        </row>
        <row r="57">
          <cell r="D57">
            <v>87374.517966000014</v>
          </cell>
          <cell r="M57">
            <v>85570.909930000009</v>
          </cell>
        </row>
        <row r="58">
          <cell r="D58">
            <v>97409.458610000001</v>
          </cell>
          <cell r="M58">
            <v>9712.6329400000395</v>
          </cell>
        </row>
        <row r="59">
          <cell r="D59">
            <v>9671.2441215672006</v>
          </cell>
          <cell r="M59">
            <v>9671.2440000000006</v>
          </cell>
        </row>
        <row r="60">
          <cell r="D60">
            <v>407437.04753385467</v>
          </cell>
          <cell r="M60">
            <v>417346.82659394987</v>
          </cell>
        </row>
        <row r="61">
          <cell r="D61">
            <v>35148.195301644671</v>
          </cell>
          <cell r="M61">
            <v>34977.616525174541</v>
          </cell>
        </row>
        <row r="62">
          <cell r="D62">
            <v>55929.504671428556</v>
          </cell>
          <cell r="M62">
            <v>55489.189920000004</v>
          </cell>
        </row>
        <row r="63">
          <cell r="D63">
            <v>86502.054995895582</v>
          </cell>
          <cell r="M63">
            <v>77275.957766209976</v>
          </cell>
        </row>
        <row r="64">
          <cell r="D64">
            <v>160698.72</v>
          </cell>
          <cell r="M64">
            <v>160698.72</v>
          </cell>
        </row>
        <row r="65">
          <cell r="D65">
            <v>239410.55251199997</v>
          </cell>
          <cell r="M65">
            <v>239410.55250999998</v>
          </cell>
        </row>
        <row r="66">
          <cell r="D66">
            <v>1046352.0002870001</v>
          </cell>
          <cell r="M66">
            <v>987981.40658999991</v>
          </cell>
        </row>
        <row r="70">
          <cell r="D70">
            <v>695844.40313455602</v>
          </cell>
          <cell r="M70">
            <v>684837.66656800511</v>
          </cell>
        </row>
        <row r="71">
          <cell r="D71">
            <v>59494.696468004535</v>
          </cell>
          <cell r="M71">
            <v>58553.620491564434</v>
          </cell>
        </row>
        <row r="72">
          <cell r="D72">
            <v>17295.852387844472</v>
          </cell>
          <cell r="M72">
            <v>17800.015350140005</v>
          </cell>
        </row>
        <row r="74">
          <cell r="D74">
            <v>1107830.235965908</v>
          </cell>
          <cell r="M74">
            <v>1061340.8646072245</v>
          </cell>
        </row>
        <row r="81">
          <cell r="D81">
            <v>12781.950559630761</v>
          </cell>
          <cell r="M81">
            <v>14549.701670000002</v>
          </cell>
        </row>
        <row r="82">
          <cell r="D82">
            <v>19189.935636731279</v>
          </cell>
          <cell r="M82">
            <v>18772.242148821864</v>
          </cell>
        </row>
        <row r="85">
          <cell r="D85">
            <v>2757.4778254424796</v>
          </cell>
          <cell r="M85">
            <v>2728.0981970570483</v>
          </cell>
        </row>
        <row r="86">
          <cell r="D86">
            <v>61333.355279999996</v>
          </cell>
          <cell r="M86">
            <v>60292.152779999997</v>
          </cell>
        </row>
        <row r="91">
          <cell r="D91">
            <v>5136.001723502608</v>
          </cell>
          <cell r="M91">
            <v>3177.5855803435147</v>
          </cell>
        </row>
        <row r="92">
          <cell r="D92">
            <v>13775.158188064013</v>
          </cell>
          <cell r="M92">
            <v>11963.374161515931</v>
          </cell>
        </row>
        <row r="95">
          <cell r="D95">
            <v>9143.86146529916</v>
          </cell>
          <cell r="M95">
            <v>9456.0755716625099</v>
          </cell>
        </row>
        <row r="98">
          <cell r="D98">
            <v>20719.378172993314</v>
          </cell>
          <cell r="M98">
            <v>20699.913331518492</v>
          </cell>
        </row>
        <row r="101">
          <cell r="D101">
            <v>44443.208775851708</v>
          </cell>
          <cell r="M101">
            <v>45021.586621453738</v>
          </cell>
        </row>
        <row r="104">
          <cell r="D104">
            <v>7642.8776231675229</v>
          </cell>
          <cell r="M104">
            <v>7430.5964520471771</v>
          </cell>
        </row>
        <row r="105">
          <cell r="D105">
            <v>149.74192829896265</v>
          </cell>
          <cell r="M105">
            <v>149.60124325480496</v>
          </cell>
        </row>
        <row r="106">
          <cell r="D106">
            <v>6508.9213760217763</v>
          </cell>
          <cell r="M106">
            <v>6429.9974376253858</v>
          </cell>
        </row>
        <row r="107">
          <cell r="D107">
            <v>1600</v>
          </cell>
          <cell r="M107">
            <v>1585.3989999999999</v>
          </cell>
        </row>
        <row r="108">
          <cell r="D108">
            <v>26.59831834255294</v>
          </cell>
          <cell r="M108">
            <v>27.945711127180051</v>
          </cell>
        </row>
        <row r="109">
          <cell r="D109">
            <v>1576.0405368660797</v>
          </cell>
          <cell r="M109">
            <v>1556.216258062635</v>
          </cell>
        </row>
        <row r="110">
          <cell r="D110">
            <v>3635.3027314091451</v>
          </cell>
          <cell r="M110">
            <v>3202.4490780519814</v>
          </cell>
        </row>
        <row r="111">
          <cell r="D111">
            <v>30682.172811316701</v>
          </cell>
          <cell r="M111">
            <v>31340.159248873602</v>
          </cell>
        </row>
        <row r="112">
          <cell r="D112">
            <v>306</v>
          </cell>
          <cell r="M112">
            <v>305.77465999999998</v>
          </cell>
        </row>
        <row r="113">
          <cell r="D113">
            <v>577794.69703000004</v>
          </cell>
          <cell r="M113">
            <v>577798.94869755732</v>
          </cell>
        </row>
        <row r="116">
          <cell r="D116">
            <v>47480.6045099943</v>
          </cell>
          <cell r="E116">
            <v>153970.88970999431</v>
          </cell>
        </row>
        <row r="117">
          <cell r="D117">
            <v>66696656.76238355</v>
          </cell>
          <cell r="E117">
            <v>66721624.681920007</v>
          </cell>
        </row>
        <row r="118">
          <cell r="D118">
            <v>8684685.8049999997</v>
          </cell>
          <cell r="E118">
            <v>8686187.648</v>
          </cell>
        </row>
        <row r="119">
          <cell r="D119">
            <v>0.12790000000000001</v>
          </cell>
          <cell r="E119">
            <v>0.12789999999999999</v>
          </cell>
        </row>
        <row r="120">
          <cell r="D120">
            <v>1256950.1029999999</v>
          </cell>
          <cell r="E120">
            <v>1249502.8019999999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199"/>
  <sheetViews>
    <sheetView tabSelected="1" zoomScaleNormal="100" workbookViewId="0">
      <pane ySplit="12" topLeftCell="A103" activePane="bottomLeft" state="frozen"/>
      <selection pane="bottomLeft" activeCell="C108" sqref="C108:E108"/>
    </sheetView>
  </sheetViews>
  <sheetFormatPr defaultColWidth="9.140625" defaultRowHeight="15" x14ac:dyDescent="0.25"/>
  <cols>
    <col min="1" max="1" width="9.140625" style="1"/>
    <col min="2" max="2" width="7.42578125" style="1" customWidth="1"/>
    <col min="3" max="3" width="39.140625" style="2" customWidth="1"/>
    <col min="4" max="4" width="11.5703125" style="3" customWidth="1"/>
    <col min="5" max="5" width="26.140625" style="3" customWidth="1"/>
    <col min="6" max="6" width="26.140625" style="1" customWidth="1"/>
    <col min="7" max="7" width="16.140625" style="1" customWidth="1"/>
    <col min="8" max="8" width="85.140625" style="57" customWidth="1"/>
    <col min="9" max="9" width="15.7109375" style="1" customWidth="1"/>
    <col min="10" max="11" width="12.42578125" style="1" bestFit="1" customWidth="1"/>
    <col min="12" max="12" width="13.85546875" style="1" bestFit="1" customWidth="1"/>
    <col min="13" max="16384" width="9.140625" style="1"/>
  </cols>
  <sheetData>
    <row r="1" spans="2:9" x14ac:dyDescent="0.25">
      <c r="C1" s="1"/>
      <c r="D1" s="2"/>
      <c r="F1" s="4"/>
      <c r="G1" s="3"/>
      <c r="H1" s="56" t="s">
        <v>74</v>
      </c>
    </row>
    <row r="2" spans="2:9" x14ac:dyDescent="0.25">
      <c r="C2" s="1"/>
      <c r="D2" s="1"/>
      <c r="F2" s="3"/>
      <c r="G2" s="3"/>
      <c r="H2" s="56" t="s">
        <v>73</v>
      </c>
    </row>
    <row r="3" spans="2:9" x14ac:dyDescent="0.25">
      <c r="C3" s="1"/>
      <c r="D3" s="1"/>
      <c r="F3" s="3"/>
      <c r="G3" s="3"/>
      <c r="I3" s="2"/>
    </row>
    <row r="4" spans="2:9" x14ac:dyDescent="0.25">
      <c r="B4" s="68" t="s">
        <v>75</v>
      </c>
      <c r="C4" s="68"/>
      <c r="D4" s="68"/>
      <c r="E4" s="68"/>
      <c r="F4" s="68"/>
      <c r="G4" s="68"/>
      <c r="H4" s="68"/>
      <c r="I4" s="6"/>
    </row>
    <row r="5" spans="2:9" x14ac:dyDescent="0.25">
      <c r="B5" s="68" t="s">
        <v>76</v>
      </c>
      <c r="C5" s="68"/>
      <c r="D5" s="68"/>
      <c r="E5" s="68"/>
      <c r="F5" s="68"/>
      <c r="G5" s="68"/>
      <c r="H5" s="68"/>
      <c r="I5" s="6"/>
    </row>
    <row r="6" spans="2:9" x14ac:dyDescent="0.25">
      <c r="B6" s="69"/>
      <c r="C6" s="69"/>
      <c r="D6" s="69"/>
      <c r="E6" s="69"/>
      <c r="F6" s="69"/>
      <c r="G6" s="69"/>
      <c r="H6" s="69"/>
      <c r="I6" s="6"/>
    </row>
    <row r="7" spans="2:9" x14ac:dyDescent="0.25">
      <c r="C7" s="5" t="s">
        <v>77</v>
      </c>
      <c r="D7" s="5"/>
      <c r="E7" s="5"/>
      <c r="F7" s="5"/>
      <c r="G7" s="5"/>
      <c r="H7" s="56"/>
    </row>
    <row r="8" spans="2:9" x14ac:dyDescent="0.25">
      <c r="C8" s="5" t="s">
        <v>78</v>
      </c>
      <c r="D8" s="5"/>
      <c r="E8" s="5"/>
      <c r="F8" s="5"/>
      <c r="G8" s="5"/>
    </row>
    <row r="9" spans="2:9" x14ac:dyDescent="0.25">
      <c r="C9" s="5" t="s">
        <v>79</v>
      </c>
      <c r="D9" s="5"/>
      <c r="E9" s="5"/>
      <c r="F9" s="5"/>
      <c r="G9" s="5"/>
      <c r="H9" s="56"/>
    </row>
    <row r="10" spans="2:9" x14ac:dyDescent="0.25">
      <c r="C10" s="5" t="s">
        <v>80</v>
      </c>
      <c r="D10" s="5"/>
      <c r="E10" s="5"/>
      <c r="F10" s="5"/>
      <c r="G10" s="5"/>
      <c r="H10" s="56"/>
    </row>
    <row r="11" spans="2:9" x14ac:dyDescent="0.25">
      <c r="B11" s="70"/>
      <c r="C11" s="70"/>
      <c r="D11" s="70"/>
      <c r="E11" s="70"/>
      <c r="F11" s="70"/>
    </row>
    <row r="12" spans="2:9" s="9" customFormat="1" ht="42.75" x14ac:dyDescent="0.25">
      <c r="B12" s="7" t="s">
        <v>82</v>
      </c>
      <c r="C12" s="7" t="s">
        <v>81</v>
      </c>
      <c r="D12" s="7" t="s">
        <v>83</v>
      </c>
      <c r="E12" s="8" t="s">
        <v>84</v>
      </c>
      <c r="F12" s="8" t="s">
        <v>85</v>
      </c>
      <c r="G12" s="8" t="s">
        <v>86</v>
      </c>
      <c r="H12" s="22" t="s">
        <v>87</v>
      </c>
    </row>
    <row r="13" spans="2:9" s="9" customFormat="1" ht="21.75" customHeight="1" x14ac:dyDescent="0.2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/>
      <c r="H13" s="63"/>
    </row>
    <row r="14" spans="2:9" s="14" customFormat="1" ht="30.75" customHeight="1" x14ac:dyDescent="0.25">
      <c r="B14" s="8" t="s">
        <v>0</v>
      </c>
      <c r="C14" s="10" t="s">
        <v>88</v>
      </c>
      <c r="D14" s="8" t="s">
        <v>89</v>
      </c>
      <c r="E14" s="11">
        <f>E16+E21+E28+E29+E30+E56+E57+E58</f>
        <v>52239581.582935393</v>
      </c>
      <c r="F14" s="12">
        <f>F16+F21+F28+F29+F30+F56+F57+F58</f>
        <v>51810896.223620616</v>
      </c>
      <c r="G14" s="20">
        <f>F14/E14-1</f>
        <v>-8.2061407523755792E-3</v>
      </c>
      <c r="H14" s="64"/>
    </row>
    <row r="15" spans="2:9" s="14" customFormat="1" ht="15" customHeight="1" x14ac:dyDescent="0.25">
      <c r="B15" s="8"/>
      <c r="C15" s="10" t="s">
        <v>90</v>
      </c>
      <c r="D15" s="8"/>
      <c r="E15" s="11"/>
      <c r="F15" s="12"/>
      <c r="G15" s="15"/>
      <c r="H15" s="63"/>
    </row>
    <row r="16" spans="2:9" ht="15" customHeight="1" x14ac:dyDescent="0.25">
      <c r="B16" s="16">
        <v>1</v>
      </c>
      <c r="C16" s="10" t="s">
        <v>91</v>
      </c>
      <c r="D16" s="8" t="s">
        <v>89</v>
      </c>
      <c r="E16" s="11">
        <f>E18+E19+E20</f>
        <v>831394.3801117955</v>
      </c>
      <c r="F16" s="11">
        <f>F18+F19+F20</f>
        <v>880957.14971218607</v>
      </c>
      <c r="G16" s="20">
        <f t="shared" ref="G16:G79" si="0">F16/E16-1</f>
        <v>5.9614030099320647E-2</v>
      </c>
      <c r="H16" s="64"/>
    </row>
    <row r="17" spans="2:9" ht="15" customHeight="1" x14ac:dyDescent="0.25">
      <c r="B17" s="16"/>
      <c r="C17" s="18" t="s">
        <v>90</v>
      </c>
      <c r="D17" s="16"/>
      <c r="E17" s="17"/>
      <c r="F17" s="19"/>
      <c r="G17" s="20"/>
      <c r="H17" s="65"/>
    </row>
    <row r="18" spans="2:9" ht="55.5" customHeight="1" x14ac:dyDescent="0.25">
      <c r="B18" s="21" t="s">
        <v>2</v>
      </c>
      <c r="C18" s="18" t="s">
        <v>92</v>
      </c>
      <c r="D18" s="16" t="s">
        <v>89</v>
      </c>
      <c r="E18" s="17">
        <f>'[3]ТС исполнение'!D11</f>
        <v>169980.13999999795</v>
      </c>
      <c r="F18" s="19">
        <f>'[3]ТС исполнение'!M11</f>
        <v>151573.60364500326</v>
      </c>
      <c r="G18" s="13">
        <f t="shared" si="0"/>
        <v>-0.10828639366337101</v>
      </c>
      <c r="H18" s="65" t="s">
        <v>143</v>
      </c>
    </row>
    <row r="19" spans="2:9" ht="30" x14ac:dyDescent="0.25">
      <c r="B19" s="21" t="s">
        <v>3</v>
      </c>
      <c r="C19" s="18" t="s">
        <v>93</v>
      </c>
      <c r="D19" s="16" t="s">
        <v>89</v>
      </c>
      <c r="E19" s="17">
        <f>'[3]ТС исполнение'!D13</f>
        <v>510111.92025519116</v>
      </c>
      <c r="F19" s="19">
        <f>'[3]ТС исполнение'!M13</f>
        <v>564974.27367739542</v>
      </c>
      <c r="G19" s="13">
        <f t="shared" si="0"/>
        <v>0.10754964007655143</v>
      </c>
      <c r="H19" s="65" t="s">
        <v>142</v>
      </c>
      <c r="I19" s="49"/>
    </row>
    <row r="20" spans="2:9" ht="17.25" customHeight="1" x14ac:dyDescent="0.25">
      <c r="B20" s="21" t="s">
        <v>4</v>
      </c>
      <c r="C20" s="18" t="s">
        <v>5</v>
      </c>
      <c r="D20" s="16" t="s">
        <v>89</v>
      </c>
      <c r="E20" s="17">
        <f>'[3]ТС исполнение'!D15</f>
        <v>151302.31985660645</v>
      </c>
      <c r="F20" s="19">
        <f>'[3]ТС исполнение'!M15</f>
        <v>164409.27238978734</v>
      </c>
      <c r="G20" s="13">
        <f t="shared" si="0"/>
        <v>8.662757151114886E-2</v>
      </c>
      <c r="H20" s="65" t="s">
        <v>144</v>
      </c>
    </row>
    <row r="21" spans="2:9" s="14" customFormat="1" ht="13.5" customHeight="1" x14ac:dyDescent="0.25">
      <c r="B21" s="8">
        <v>2</v>
      </c>
      <c r="C21" s="10" t="s">
        <v>94</v>
      </c>
      <c r="D21" s="8" t="s">
        <v>89</v>
      </c>
      <c r="E21" s="11">
        <f>E23+E24+E25+E26+E27</f>
        <v>17779156.374709263</v>
      </c>
      <c r="F21" s="12">
        <f>F23+F24+F25+F26+F27</f>
        <v>17739591.668049145</v>
      </c>
      <c r="G21" s="13">
        <f t="shared" si="0"/>
        <v>-2.2253421830744635E-3</v>
      </c>
      <c r="H21" s="65"/>
    </row>
    <row r="22" spans="2:9" s="14" customFormat="1" ht="15" customHeight="1" x14ac:dyDescent="0.25">
      <c r="B22" s="8"/>
      <c r="C22" s="10" t="s">
        <v>90</v>
      </c>
      <c r="D22" s="8"/>
      <c r="E22" s="11"/>
      <c r="F22" s="12"/>
      <c r="G22" s="20"/>
      <c r="H22" s="65"/>
    </row>
    <row r="23" spans="2:9" ht="15" customHeight="1" x14ac:dyDescent="0.25">
      <c r="B23" s="21" t="s">
        <v>6</v>
      </c>
      <c r="C23" s="18" t="s">
        <v>95</v>
      </c>
      <c r="D23" s="16" t="s">
        <v>89</v>
      </c>
      <c r="E23" s="17">
        <f>'[3]ТС исполнение'!D18</f>
        <v>15972213.048251476</v>
      </c>
      <c r="F23" s="19">
        <f>'[3]ТС исполнение'!M18</f>
        <v>15933633.766731791</v>
      </c>
      <c r="G23" s="20">
        <f t="shared" si="0"/>
        <v>-2.4153998824795186E-3</v>
      </c>
      <c r="H23" s="65" t="s">
        <v>145</v>
      </c>
    </row>
    <row r="24" spans="2:9" ht="15" customHeight="1" x14ac:dyDescent="0.25">
      <c r="B24" s="21" t="s">
        <v>7</v>
      </c>
      <c r="C24" s="18" t="s">
        <v>96</v>
      </c>
      <c r="D24" s="16" t="s">
        <v>89</v>
      </c>
      <c r="E24" s="17">
        <f>'[3]ТС исполнение'!D19</f>
        <v>1365624.2156255015</v>
      </c>
      <c r="F24" s="19">
        <f>'[3]ТС исполнение'!M19</f>
        <v>1362324.3405530914</v>
      </c>
      <c r="G24" s="13">
        <f t="shared" si="0"/>
        <v>-2.416385880283034E-3</v>
      </c>
      <c r="H24" s="65" t="s">
        <v>147</v>
      </c>
    </row>
    <row r="25" spans="2:9" ht="14.25" customHeight="1" x14ac:dyDescent="0.25">
      <c r="B25" s="21" t="s">
        <v>8</v>
      </c>
      <c r="C25" s="18" t="s">
        <v>97</v>
      </c>
      <c r="D25" s="16" t="s">
        <v>89</v>
      </c>
      <c r="E25" s="17">
        <f>'[3]ТС исполнение'!D20</f>
        <v>420372.31494663039</v>
      </c>
      <c r="F25" s="19">
        <f>'[3]ТС исполнение'!M20</f>
        <v>420820.28370678116</v>
      </c>
      <c r="G25" s="13">
        <f t="shared" si="0"/>
        <v>1.0656476276456051E-3</v>
      </c>
      <c r="H25" s="65" t="s">
        <v>147</v>
      </c>
    </row>
    <row r="26" spans="2:9" ht="13.5" hidden="1" customHeight="1" x14ac:dyDescent="0.25">
      <c r="B26" s="21" t="s">
        <v>9</v>
      </c>
      <c r="C26" s="18" t="s">
        <v>98</v>
      </c>
      <c r="D26" s="16" t="s">
        <v>89</v>
      </c>
      <c r="E26" s="17">
        <f>'[3]ТС исполнение'!D21</f>
        <v>0</v>
      </c>
      <c r="F26" s="19">
        <f>'[3]ТС исполнение'!M21</f>
        <v>0</v>
      </c>
      <c r="G26" s="13"/>
      <c r="H26" s="65"/>
    </row>
    <row r="27" spans="2:9" ht="26.25" customHeight="1" x14ac:dyDescent="0.25">
      <c r="B27" s="21" t="s">
        <v>11</v>
      </c>
      <c r="C27" s="18" t="s">
        <v>101</v>
      </c>
      <c r="D27" s="16" t="s">
        <v>89</v>
      </c>
      <c r="E27" s="17">
        <f>'[3]ТС исполнение'!D22</f>
        <v>20946.795885657139</v>
      </c>
      <c r="F27" s="19">
        <f>'[3]ТС исполнение'!M22</f>
        <v>22813.277057485328</v>
      </c>
      <c r="G27" s="13">
        <f t="shared" si="0"/>
        <v>8.910580797257972E-2</v>
      </c>
      <c r="H27" s="65" t="s">
        <v>146</v>
      </c>
    </row>
    <row r="28" spans="2:9" s="14" customFormat="1" ht="14.25" customHeight="1" x14ac:dyDescent="0.25">
      <c r="B28" s="8">
        <v>3</v>
      </c>
      <c r="C28" s="10" t="s">
        <v>12</v>
      </c>
      <c r="D28" s="8" t="s">
        <v>89</v>
      </c>
      <c r="E28" s="11">
        <f>'[3]ТС исполнение'!D23</f>
        <v>9081081.900949154</v>
      </c>
      <c r="F28" s="12">
        <f>'[3]ТС исполнение'!M23</f>
        <v>9071616.1119050346</v>
      </c>
      <c r="G28" s="20">
        <f t="shared" si="0"/>
        <v>-1.0423635803934461E-3</v>
      </c>
      <c r="H28" s="65" t="s">
        <v>148</v>
      </c>
    </row>
    <row r="29" spans="2:9" s="14" customFormat="1" ht="16.5" customHeight="1" x14ac:dyDescent="0.25">
      <c r="B29" s="8">
        <v>4</v>
      </c>
      <c r="C29" s="10" t="s">
        <v>99</v>
      </c>
      <c r="D29" s="8" t="s">
        <v>89</v>
      </c>
      <c r="E29" s="11">
        <f>'[3]ТС исполнение'!D26</f>
        <v>2626143.3924289122</v>
      </c>
      <c r="F29" s="11">
        <f>'[3]ТС исполнение'!M26</f>
        <v>2676490.6431784364</v>
      </c>
      <c r="G29" s="13">
        <f t="shared" si="0"/>
        <v>1.9171554338835328E-2</v>
      </c>
      <c r="H29" s="65" t="s">
        <v>147</v>
      </c>
    </row>
    <row r="30" spans="2:9" s="14" customFormat="1" ht="14.25" customHeight="1" x14ac:dyDescent="0.25">
      <c r="B30" s="8">
        <v>5</v>
      </c>
      <c r="C30" s="10" t="s">
        <v>100</v>
      </c>
      <c r="D30" s="8" t="s">
        <v>89</v>
      </c>
      <c r="E30" s="11">
        <f>E32+E35+E36</f>
        <v>20475344.261937272</v>
      </c>
      <c r="F30" s="12">
        <f>F32+F36+F35</f>
        <v>20054149.971675817</v>
      </c>
      <c r="G30" s="13">
        <f t="shared" si="0"/>
        <v>-2.0570803834758289E-2</v>
      </c>
      <c r="H30" s="65" t="s">
        <v>147</v>
      </c>
    </row>
    <row r="31" spans="2:9" ht="15" customHeight="1" x14ac:dyDescent="0.25">
      <c r="B31" s="16"/>
      <c r="C31" s="18" t="s">
        <v>90</v>
      </c>
      <c r="D31" s="16"/>
      <c r="E31" s="17"/>
      <c r="F31" s="19"/>
      <c r="G31" s="13"/>
      <c r="H31" s="65"/>
    </row>
    <row r="32" spans="2:9" s="14" customFormat="1" ht="18.75" customHeight="1" x14ac:dyDescent="0.25">
      <c r="B32" s="22" t="s">
        <v>13</v>
      </c>
      <c r="C32" s="10" t="s">
        <v>102</v>
      </c>
      <c r="D32" s="8" t="s">
        <v>89</v>
      </c>
      <c r="E32" s="11">
        <f>E33+E34</f>
        <v>18326120.257430002</v>
      </c>
      <c r="F32" s="12">
        <f>F33+F34</f>
        <v>17973158.669609562</v>
      </c>
      <c r="G32" s="20">
        <f t="shared" si="0"/>
        <v>-1.9260027919839606E-2</v>
      </c>
      <c r="H32" s="65" t="s">
        <v>148</v>
      </c>
    </row>
    <row r="33" spans="2:8" ht="30" x14ac:dyDescent="0.25">
      <c r="B33" s="23" t="s">
        <v>14</v>
      </c>
      <c r="C33" s="18" t="s">
        <v>103</v>
      </c>
      <c r="D33" s="16" t="s">
        <v>89</v>
      </c>
      <c r="E33" s="17">
        <f>'[3]ТС исполнение'!D32</f>
        <v>17125784.080230001</v>
      </c>
      <c r="F33" s="19">
        <f>'[3]ТС исполнение'!M32</f>
        <v>16760678.36920956</v>
      </c>
      <c r="G33" s="13">
        <f t="shared" si="0"/>
        <v>-2.1319065410962401E-2</v>
      </c>
      <c r="H33" s="65" t="s">
        <v>148</v>
      </c>
    </row>
    <row r="34" spans="2:8" ht="45" customHeight="1" x14ac:dyDescent="0.25">
      <c r="B34" s="23" t="s">
        <v>15</v>
      </c>
      <c r="C34" s="18" t="s">
        <v>104</v>
      </c>
      <c r="D34" s="16" t="s">
        <v>89</v>
      </c>
      <c r="E34" s="17">
        <f>'[3]ТС исполнение'!D33</f>
        <v>1200336.1771999998</v>
      </c>
      <c r="F34" s="19">
        <f>'[3]ТС исполнение'!M33</f>
        <v>1212480.3004000001</v>
      </c>
      <c r="G34" s="13">
        <f t="shared" si="0"/>
        <v>1.0117268337549001E-2</v>
      </c>
      <c r="H34" s="65" t="s">
        <v>148</v>
      </c>
    </row>
    <row r="35" spans="2:8" ht="15" customHeight="1" x14ac:dyDescent="0.25">
      <c r="B35" s="23" t="s">
        <v>16</v>
      </c>
      <c r="C35" s="18" t="s">
        <v>105</v>
      </c>
      <c r="D35" s="16" t="s">
        <v>89</v>
      </c>
      <c r="E35" s="17">
        <f>'[3]ТС исполнение'!D34</f>
        <v>5470</v>
      </c>
      <c r="F35" s="19">
        <f>'[3]ТС исполнение'!M34</f>
        <v>5558.5420618704866</v>
      </c>
      <c r="G35" s="13">
        <f t="shared" si="0"/>
        <v>1.6186848605207693E-2</v>
      </c>
      <c r="H35" s="65" t="s">
        <v>148</v>
      </c>
    </row>
    <row r="36" spans="2:8" ht="15" customHeight="1" x14ac:dyDescent="0.25">
      <c r="B36" s="22" t="s">
        <v>17</v>
      </c>
      <c r="C36" s="10" t="s">
        <v>106</v>
      </c>
      <c r="D36" s="16" t="s">
        <v>89</v>
      </c>
      <c r="E36" s="11">
        <f>E38+E39+E40+E41+E42+E43+E44+E45+E46+E47+E48+E49+E50+E51+E52+E53+E54+E55</f>
        <v>2143754.0045072702</v>
      </c>
      <c r="F36" s="12">
        <f>F38+F39+F40+F41+F42+F43+F44+F45+F46+F47+F48+F49+F50+F51+F52+F53+F54+F55</f>
        <v>2075432.7600043882</v>
      </c>
      <c r="G36" s="13">
        <f t="shared" si="0"/>
        <v>-3.1869908748501818E-2</v>
      </c>
      <c r="H36" s="65" t="s">
        <v>148</v>
      </c>
    </row>
    <row r="37" spans="2:8" ht="15" customHeight="1" x14ac:dyDescent="0.25">
      <c r="B37" s="23"/>
      <c r="C37" s="18" t="s">
        <v>90</v>
      </c>
      <c r="D37" s="16" t="s">
        <v>89</v>
      </c>
      <c r="E37" s="17"/>
      <c r="F37" s="19"/>
      <c r="G37" s="13"/>
      <c r="H37" s="65"/>
    </row>
    <row r="38" spans="2:8" x14ac:dyDescent="0.25">
      <c r="B38" s="23" t="s">
        <v>18</v>
      </c>
      <c r="C38" s="18" t="s">
        <v>107</v>
      </c>
      <c r="D38" s="16" t="s">
        <v>89</v>
      </c>
      <c r="E38" s="17">
        <f>'[3]ТС исполнение'!D37</f>
        <v>235061.49495774781</v>
      </c>
      <c r="F38" s="19">
        <f>'[3]ТС исполнение'!M37</f>
        <v>233109.96912271131</v>
      </c>
      <c r="G38" s="13">
        <f t="shared" si="0"/>
        <v>-8.3021927321073052E-3</v>
      </c>
      <c r="H38" s="65" t="s">
        <v>148</v>
      </c>
    </row>
    <row r="39" spans="2:8" ht="16.5" customHeight="1" x14ac:dyDescent="0.25">
      <c r="B39" s="23" t="s">
        <v>19</v>
      </c>
      <c r="C39" s="18" t="s">
        <v>108</v>
      </c>
      <c r="D39" s="16" t="s">
        <v>89</v>
      </c>
      <c r="E39" s="17">
        <f>'[3]ТС исполнение'!D38</f>
        <v>10081.477264087596</v>
      </c>
      <c r="F39" s="17">
        <f>'[3]ТС исполнение'!M38</f>
        <v>10474.833567124922</v>
      </c>
      <c r="G39" s="13">
        <f t="shared" si="0"/>
        <v>3.9017724558934042E-2</v>
      </c>
      <c r="H39" s="65" t="s">
        <v>148</v>
      </c>
    </row>
    <row r="40" spans="2:8" x14ac:dyDescent="0.25">
      <c r="B40" s="23" t="s">
        <v>20</v>
      </c>
      <c r="C40" s="18" t="s">
        <v>109</v>
      </c>
      <c r="D40" s="16" t="s">
        <v>89</v>
      </c>
      <c r="E40" s="17">
        <f>'[3]ТС исполнение'!D41</f>
        <v>100333.68200553219</v>
      </c>
      <c r="F40" s="19">
        <f>'[3]ТС исполнение'!M41</f>
        <v>98163.960334446383</v>
      </c>
      <c r="G40" s="13">
        <f t="shared" si="0"/>
        <v>-2.1625057784345758E-2</v>
      </c>
      <c r="H40" s="65" t="s">
        <v>148</v>
      </c>
    </row>
    <row r="41" spans="2:8" x14ac:dyDescent="0.25">
      <c r="B41" s="23" t="s">
        <v>21</v>
      </c>
      <c r="C41" s="18" t="s">
        <v>110</v>
      </c>
      <c r="D41" s="16" t="s">
        <v>89</v>
      </c>
      <c r="E41" s="17">
        <f>'[3]ТС исполнение'!D42</f>
        <v>105949.14912142858</v>
      </c>
      <c r="F41" s="17">
        <f>'[3]ТС исполнение'!M42</f>
        <v>107755.90965</v>
      </c>
      <c r="G41" s="13">
        <f t="shared" si="0"/>
        <v>1.705309144579048E-2</v>
      </c>
      <c r="H41" s="65" t="s">
        <v>148</v>
      </c>
    </row>
    <row r="42" spans="2:8" ht="18.75" customHeight="1" x14ac:dyDescent="0.25">
      <c r="B42" s="23" t="s">
        <v>22</v>
      </c>
      <c r="C42" s="18" t="s">
        <v>111</v>
      </c>
      <c r="D42" s="16" t="s">
        <v>89</v>
      </c>
      <c r="E42" s="17">
        <v>10149.799791049909</v>
      </c>
      <c r="F42" s="17">
        <v>15149.54686214343</v>
      </c>
      <c r="G42" s="13">
        <f t="shared" si="0"/>
        <v>0.4925956347929441</v>
      </c>
      <c r="H42" s="65" t="s">
        <v>149</v>
      </c>
    </row>
    <row r="43" spans="2:8" x14ac:dyDescent="0.25">
      <c r="B43" s="23" t="s">
        <v>23</v>
      </c>
      <c r="C43" s="18" t="s">
        <v>112</v>
      </c>
      <c r="D43" s="16" t="s">
        <v>89</v>
      </c>
      <c r="E43" s="17">
        <f>'[3]ТС исполнение'!D46</f>
        <v>149461.76711934284</v>
      </c>
      <c r="F43" s="19">
        <f>'[3]ТС исполнение'!M46</f>
        <v>149461.76608</v>
      </c>
      <c r="G43" s="13">
        <f t="shared" si="0"/>
        <v>-6.9539043412447654E-9</v>
      </c>
      <c r="H43" s="65" t="s">
        <v>148</v>
      </c>
    </row>
    <row r="44" spans="2:8" ht="31.5" customHeight="1" x14ac:dyDescent="0.25">
      <c r="B44" s="23" t="s">
        <v>24</v>
      </c>
      <c r="C44" s="18" t="s">
        <v>113</v>
      </c>
      <c r="D44" s="16" t="s">
        <v>89</v>
      </c>
      <c r="E44" s="17">
        <f>'[3]ТС исполнение'!D47</f>
        <v>295764.35438571597</v>
      </c>
      <c r="F44" s="19">
        <f>'[3]ТС исполнение'!M47</f>
        <v>296275.97278507007</v>
      </c>
      <c r="G44" s="13">
        <f t="shared" si="0"/>
        <v>1.7298176462701154E-3</v>
      </c>
      <c r="H44" s="65" t="s">
        <v>148</v>
      </c>
    </row>
    <row r="45" spans="2:8" ht="20.25" customHeight="1" x14ac:dyDescent="0.25">
      <c r="B45" s="23" t="s">
        <v>25</v>
      </c>
      <c r="C45" s="18" t="s">
        <v>114</v>
      </c>
      <c r="D45" s="16" t="s">
        <v>89</v>
      </c>
      <c r="E45" s="17">
        <f>'[3]ТС исполнение'!D50</f>
        <v>62460.498279551233</v>
      </c>
      <c r="F45" s="19">
        <f>'[3]ТС исполнение'!M50</f>
        <v>63996.533480799022</v>
      </c>
      <c r="G45" s="13">
        <f t="shared" si="0"/>
        <v>2.4592106107976131E-2</v>
      </c>
      <c r="H45" s="65" t="s">
        <v>148</v>
      </c>
    </row>
    <row r="46" spans="2:8" x14ac:dyDescent="0.25">
      <c r="B46" s="23" t="s">
        <v>26</v>
      </c>
      <c r="C46" s="18" t="s">
        <v>115</v>
      </c>
      <c r="D46" s="16" t="s">
        <v>89</v>
      </c>
      <c r="E46" s="17">
        <f>'[3]ТС исполнение'!D51</f>
        <v>335518.13292926323</v>
      </c>
      <c r="F46" s="19">
        <f>'[3]ТС исполнение'!M51</f>
        <v>350461.23723789648</v>
      </c>
      <c r="G46" s="13">
        <f t="shared" si="0"/>
        <v>4.4537397064568385E-2</v>
      </c>
      <c r="H46" s="65" t="s">
        <v>148</v>
      </c>
    </row>
    <row r="47" spans="2:8" ht="30" x14ac:dyDescent="0.25">
      <c r="B47" s="23" t="s">
        <v>27</v>
      </c>
      <c r="C47" s="18" t="s">
        <v>116</v>
      </c>
      <c r="D47" s="16" t="s">
        <v>89</v>
      </c>
      <c r="E47" s="17">
        <f>'[3]ТС исполнение'!D55</f>
        <v>5689.2416700000003</v>
      </c>
      <c r="F47" s="19">
        <f>'[3]ТС исполнение'!M55</f>
        <v>5681.9949999999999</v>
      </c>
      <c r="G47" s="13">
        <f t="shared" si="0"/>
        <v>-1.2737497227817141E-3</v>
      </c>
      <c r="H47" s="65" t="s">
        <v>148</v>
      </c>
    </row>
    <row r="48" spans="2:8" x14ac:dyDescent="0.25">
      <c r="B48" s="23" t="s">
        <v>28</v>
      </c>
      <c r="C48" s="18" t="s">
        <v>118</v>
      </c>
      <c r="D48" s="16" t="s">
        <v>89</v>
      </c>
      <c r="E48" s="17">
        <f>'[3]ТС исполнение'!D56</f>
        <v>53812.383783160258</v>
      </c>
      <c r="F48" s="19">
        <f>'[3]ТС исполнение'!M56</f>
        <v>54856.658208861671</v>
      </c>
      <c r="G48" s="13">
        <f t="shared" si="0"/>
        <v>1.9405838438775858E-2</v>
      </c>
      <c r="H48" s="65" t="s">
        <v>148</v>
      </c>
    </row>
    <row r="49" spans="2:8" ht="30" x14ac:dyDescent="0.25">
      <c r="B49" s="23" t="s">
        <v>29</v>
      </c>
      <c r="C49" s="18" t="s">
        <v>117</v>
      </c>
      <c r="D49" s="16" t="s">
        <v>89</v>
      </c>
      <c r="E49" s="17">
        <f>'[3]ТС исполнение'!D57</f>
        <v>87374.517966000014</v>
      </c>
      <c r="F49" s="19">
        <f>'[3]ТС исполнение'!M57</f>
        <v>85570.909930000009</v>
      </c>
      <c r="G49" s="13">
        <f t="shared" si="0"/>
        <v>-2.0642265937327875E-2</v>
      </c>
      <c r="H49" s="65" t="s">
        <v>148</v>
      </c>
    </row>
    <row r="50" spans="2:8" ht="45" customHeight="1" x14ac:dyDescent="0.25">
      <c r="B50" s="23" t="s">
        <v>30</v>
      </c>
      <c r="C50" s="18" t="s">
        <v>119</v>
      </c>
      <c r="D50" s="16" t="s">
        <v>89</v>
      </c>
      <c r="E50" s="17">
        <f>'[3]ТС исполнение'!D58</f>
        <v>97409.458610000001</v>
      </c>
      <c r="F50" s="19">
        <f>'[3]ТС исполнение'!M58</f>
        <v>9712.6329400000395</v>
      </c>
      <c r="G50" s="13">
        <f t="shared" si="0"/>
        <v>-0.90029065884775439</v>
      </c>
      <c r="H50" s="65" t="s">
        <v>150</v>
      </c>
    </row>
    <row r="51" spans="2:8" x14ac:dyDescent="0.25">
      <c r="B51" s="23" t="s">
        <v>31</v>
      </c>
      <c r="C51" s="18" t="s">
        <v>120</v>
      </c>
      <c r="D51" s="16" t="s">
        <v>89</v>
      </c>
      <c r="E51" s="17">
        <f>'[3]ТС исполнение'!D59</f>
        <v>9671.2441215672006</v>
      </c>
      <c r="F51" s="19">
        <f>'[3]ТС исполнение'!M59</f>
        <v>9671.2440000000006</v>
      </c>
      <c r="G51" s="13">
        <f t="shared" si="0"/>
        <v>-1.2569964957798163E-8</v>
      </c>
      <c r="H51" s="65" t="s">
        <v>148</v>
      </c>
    </row>
    <row r="52" spans="2:8" ht="30" x14ac:dyDescent="0.25">
      <c r="B52" s="23" t="s">
        <v>32</v>
      </c>
      <c r="C52" s="18" t="s">
        <v>182</v>
      </c>
      <c r="D52" s="16" t="s">
        <v>89</v>
      </c>
      <c r="E52" s="17">
        <f>'[3]ТС исполнение'!D60</f>
        <v>407437.04753385467</v>
      </c>
      <c r="F52" s="19">
        <f>'[3]ТС исполнение'!M60</f>
        <v>417346.82659394987</v>
      </c>
      <c r="G52" s="13">
        <f t="shared" si="0"/>
        <v>2.432223363112751E-2</v>
      </c>
      <c r="H52" s="65" t="s">
        <v>148</v>
      </c>
    </row>
    <row r="53" spans="2:8" ht="16.5" customHeight="1" x14ac:dyDescent="0.25">
      <c r="B53" s="23" t="s">
        <v>33</v>
      </c>
      <c r="C53" s="18" t="s">
        <v>121</v>
      </c>
      <c r="D53" s="16" t="s">
        <v>89</v>
      </c>
      <c r="E53" s="17">
        <f>'[3]ТС исполнение'!D61</f>
        <v>35148.195301644671</v>
      </c>
      <c r="F53" s="19">
        <f>'[3]ТС исполнение'!M61</f>
        <v>34977.616525174541</v>
      </c>
      <c r="G53" s="13">
        <f t="shared" si="0"/>
        <v>-4.8531304383115925E-3</v>
      </c>
      <c r="H53" s="65" t="s">
        <v>148</v>
      </c>
    </row>
    <row r="54" spans="2:8" x14ac:dyDescent="0.25">
      <c r="B54" s="23" t="s">
        <v>34</v>
      </c>
      <c r="C54" s="18" t="s">
        <v>122</v>
      </c>
      <c r="D54" s="16" t="s">
        <v>89</v>
      </c>
      <c r="E54" s="17">
        <f>'[3]ТС исполнение'!D62</f>
        <v>55929.504671428556</v>
      </c>
      <c r="F54" s="19">
        <f>'[3]ТС исполнение'!M62</f>
        <v>55489.189920000004</v>
      </c>
      <c r="G54" s="13">
        <f t="shared" si="0"/>
        <v>-7.8726738957423104E-3</v>
      </c>
      <c r="H54" s="65" t="s">
        <v>148</v>
      </c>
    </row>
    <row r="55" spans="2:8" ht="45" x14ac:dyDescent="0.25">
      <c r="B55" s="23" t="s">
        <v>35</v>
      </c>
      <c r="C55" s="18" t="s">
        <v>123</v>
      </c>
      <c r="D55" s="16" t="s">
        <v>89</v>
      </c>
      <c r="E55" s="17">
        <f>'[3]ТС исполнение'!D63</f>
        <v>86502.054995895582</v>
      </c>
      <c r="F55" s="19">
        <f>'[3]ТС исполнение'!M63</f>
        <v>77275.957766209976</v>
      </c>
      <c r="G55" s="13">
        <f t="shared" si="0"/>
        <v>-0.10665754969778896</v>
      </c>
      <c r="H55" s="65" t="s">
        <v>151</v>
      </c>
    </row>
    <row r="56" spans="2:8" x14ac:dyDescent="0.25">
      <c r="B56" s="23" t="s">
        <v>36</v>
      </c>
      <c r="C56" s="18" t="s">
        <v>124</v>
      </c>
      <c r="D56" s="16" t="s">
        <v>89</v>
      </c>
      <c r="E56" s="17">
        <f>'[3]ТС исполнение'!D64</f>
        <v>160698.72</v>
      </c>
      <c r="F56" s="19">
        <f>'[3]ТС исполнение'!M64</f>
        <v>160698.72</v>
      </c>
      <c r="G56" s="13">
        <f t="shared" si="0"/>
        <v>0</v>
      </c>
      <c r="H56" s="65" t="s">
        <v>148</v>
      </c>
    </row>
    <row r="57" spans="2:8" ht="30" x14ac:dyDescent="0.25">
      <c r="B57" s="23" t="s">
        <v>37</v>
      </c>
      <c r="C57" s="18" t="s">
        <v>183</v>
      </c>
      <c r="D57" s="16" t="s">
        <v>89</v>
      </c>
      <c r="E57" s="17">
        <f>'[3]ТС исполнение'!D65</f>
        <v>239410.55251199997</v>
      </c>
      <c r="F57" s="19">
        <f>'[3]ТС исполнение'!M65</f>
        <v>239410.55250999998</v>
      </c>
      <c r="G57" s="13">
        <f t="shared" si="0"/>
        <v>-8.3537621264895279E-12</v>
      </c>
      <c r="H57" s="65" t="s">
        <v>148</v>
      </c>
    </row>
    <row r="58" spans="2:8" ht="30" x14ac:dyDescent="0.25">
      <c r="B58" s="23" t="s">
        <v>38</v>
      </c>
      <c r="C58" s="18" t="s">
        <v>125</v>
      </c>
      <c r="D58" s="16" t="s">
        <v>89</v>
      </c>
      <c r="E58" s="17">
        <f>'[3]ТС исполнение'!D66</f>
        <v>1046352.0002870001</v>
      </c>
      <c r="F58" s="19">
        <f>'[3]ТС исполнение'!M66</f>
        <v>987981.40658999991</v>
      </c>
      <c r="G58" s="13">
        <f t="shared" si="0"/>
        <v>-5.5784854122694738E-2</v>
      </c>
      <c r="H58" s="65" t="s">
        <v>152</v>
      </c>
    </row>
    <row r="59" spans="2:8" s="14" customFormat="1" ht="15" customHeight="1" x14ac:dyDescent="0.25">
      <c r="B59" s="8" t="s">
        <v>39</v>
      </c>
      <c r="C59" s="10" t="s">
        <v>126</v>
      </c>
      <c r="D59" s="8" t="s">
        <v>89</v>
      </c>
      <c r="E59" s="11">
        <f>E61+E87</f>
        <v>2699667.867939251</v>
      </c>
      <c r="F59" s="12">
        <f>F61+F87</f>
        <v>2639019.9848659071</v>
      </c>
      <c r="G59" s="20">
        <f t="shared" si="0"/>
        <v>-2.2464942370721497E-2</v>
      </c>
      <c r="H59" s="75"/>
    </row>
    <row r="60" spans="2:8" s="14" customFormat="1" ht="15" customHeight="1" x14ac:dyDescent="0.25">
      <c r="B60" s="8"/>
      <c r="C60" s="10" t="s">
        <v>90</v>
      </c>
      <c r="D60" s="8"/>
      <c r="E60" s="11"/>
      <c r="F60" s="12"/>
      <c r="G60" s="20"/>
      <c r="H60" s="75"/>
    </row>
    <row r="61" spans="2:8" s="14" customFormat="1" ht="15" customHeight="1" x14ac:dyDescent="0.25">
      <c r="B61" s="8">
        <v>6</v>
      </c>
      <c r="C61" s="10" t="s">
        <v>127</v>
      </c>
      <c r="D61" s="8" t="s">
        <v>89</v>
      </c>
      <c r="E61" s="11">
        <f>E62+E63+E64+E65+E66+E67</f>
        <v>2121873.1709092511</v>
      </c>
      <c r="F61" s="12">
        <f>F62+F63+F64+F65+F66+F67</f>
        <v>2061221.0361683499</v>
      </c>
      <c r="G61" s="20">
        <f t="shared" si="0"/>
        <v>-2.8584241307368474E-2</v>
      </c>
      <c r="H61" s="75"/>
    </row>
    <row r="62" spans="2:8" ht="15" customHeight="1" x14ac:dyDescent="0.25">
      <c r="B62" s="23" t="s">
        <v>40</v>
      </c>
      <c r="C62" s="18" t="s">
        <v>128</v>
      </c>
      <c r="D62" s="16" t="s">
        <v>89</v>
      </c>
      <c r="E62" s="17">
        <f>'[3]ТС исполнение'!D70</f>
        <v>695844.40313455602</v>
      </c>
      <c r="F62" s="19">
        <f>'[3]ТС исполнение'!M70</f>
        <v>684837.66656800511</v>
      </c>
      <c r="G62" s="13">
        <f t="shared" si="0"/>
        <v>-1.5817812885997373E-2</v>
      </c>
      <c r="H62" s="65" t="s">
        <v>148</v>
      </c>
    </row>
    <row r="63" spans="2:8" ht="15" customHeight="1" x14ac:dyDescent="0.25">
      <c r="B63" s="23" t="s">
        <v>41</v>
      </c>
      <c r="C63" s="18" t="s">
        <v>96</v>
      </c>
      <c r="D63" s="16" t="s">
        <v>89</v>
      </c>
      <c r="E63" s="17">
        <f>'[3]ТС исполнение'!D71</f>
        <v>59494.696468004535</v>
      </c>
      <c r="F63" s="19">
        <f>'[3]ТС исполнение'!M71</f>
        <v>58553.620491564434</v>
      </c>
      <c r="G63" s="13">
        <f t="shared" si="0"/>
        <v>-1.5817812885997262E-2</v>
      </c>
      <c r="H63" s="65" t="s">
        <v>148</v>
      </c>
    </row>
    <row r="64" spans="2:8" ht="15" customHeight="1" x14ac:dyDescent="0.25">
      <c r="B64" s="23" t="s">
        <v>42</v>
      </c>
      <c r="C64" s="18" t="s">
        <v>97</v>
      </c>
      <c r="D64" s="16" t="s">
        <v>89</v>
      </c>
      <c r="E64" s="17">
        <f>'[3]ТС исполнение'!D72</f>
        <v>17295.852387844472</v>
      </c>
      <c r="F64" s="19">
        <f>'[3]ТС исполнение'!M72</f>
        <v>17800.015350140005</v>
      </c>
      <c r="G64" s="13">
        <f t="shared" si="0"/>
        <v>2.9149356215011357E-2</v>
      </c>
      <c r="H64" s="65" t="s">
        <v>148</v>
      </c>
    </row>
    <row r="65" spans="2:8" ht="32.25" hidden="1" customHeight="1" x14ac:dyDescent="0.25">
      <c r="B65" s="23" t="s">
        <v>43</v>
      </c>
      <c r="C65" s="18" t="s">
        <v>10</v>
      </c>
      <c r="D65" s="16" t="s">
        <v>1</v>
      </c>
      <c r="E65" s="17"/>
      <c r="F65" s="19"/>
      <c r="G65" s="13"/>
      <c r="H65" s="65" t="s">
        <v>148</v>
      </c>
    </row>
    <row r="66" spans="2:8" s="14" customFormat="1" ht="15" customHeight="1" x14ac:dyDescent="0.25">
      <c r="B66" s="22" t="s">
        <v>44</v>
      </c>
      <c r="C66" s="10" t="s">
        <v>129</v>
      </c>
      <c r="D66" s="8" t="s">
        <v>89</v>
      </c>
      <c r="E66" s="11">
        <f>'[3]ТС исполнение'!D74</f>
        <v>1107830.235965908</v>
      </c>
      <c r="F66" s="12">
        <f>'[3]ТС исполнение'!M74</f>
        <v>1061340.8646072245</v>
      </c>
      <c r="G66" s="20">
        <f t="shared" si="0"/>
        <v>-4.1964346024686572E-2</v>
      </c>
      <c r="H66" s="75" t="s">
        <v>148</v>
      </c>
    </row>
    <row r="67" spans="2:8" s="14" customFormat="1" ht="15" customHeight="1" x14ac:dyDescent="0.25">
      <c r="B67" s="22" t="s">
        <v>45</v>
      </c>
      <c r="C67" s="10" t="s">
        <v>130</v>
      </c>
      <c r="D67" s="8" t="s">
        <v>89</v>
      </c>
      <c r="E67" s="11">
        <f>E69+E70+E71+E72+E73+E74+E75+E76+E77+E78+E79+E80+E81+E82+E83+E84+E85+E86</f>
        <v>241407.98295293807</v>
      </c>
      <c r="F67" s="12">
        <f>F69+F70+F71+F72+F73+F74+F75+F76+F77+F78+F79+F80+F81+F82+F83+F84+F85+F86</f>
        <v>238688.86915141589</v>
      </c>
      <c r="G67" s="20">
        <f t="shared" si="0"/>
        <v>-1.1263562075543576E-2</v>
      </c>
      <c r="H67" s="75"/>
    </row>
    <row r="68" spans="2:8" ht="17.25" customHeight="1" x14ac:dyDescent="0.25">
      <c r="B68" s="23"/>
      <c r="C68" s="18" t="s">
        <v>90</v>
      </c>
      <c r="D68" s="16"/>
      <c r="E68" s="17"/>
      <c r="F68" s="19"/>
      <c r="G68" s="20"/>
      <c r="H68" s="66"/>
    </row>
    <row r="69" spans="2:8" ht="15" customHeight="1" x14ac:dyDescent="0.25">
      <c r="B69" s="23" t="s">
        <v>46</v>
      </c>
      <c r="C69" s="18" t="s">
        <v>131</v>
      </c>
      <c r="D69" s="16" t="s">
        <v>89</v>
      </c>
      <c r="E69" s="17">
        <f>'[3]ТС исполнение'!D81</f>
        <v>12781.950559630761</v>
      </c>
      <c r="F69" s="19">
        <f>'[3]ТС исполнение'!M81</f>
        <v>14549.701670000002</v>
      </c>
      <c r="G69" s="13">
        <f t="shared" si="0"/>
        <v>0.13830057487096936</v>
      </c>
      <c r="H69" s="66" t="s">
        <v>172</v>
      </c>
    </row>
    <row r="70" spans="2:8" ht="15" customHeight="1" x14ac:dyDescent="0.25">
      <c r="B70" s="23" t="s">
        <v>47</v>
      </c>
      <c r="C70" s="18" t="s">
        <v>132</v>
      </c>
      <c r="D70" s="16" t="s">
        <v>89</v>
      </c>
      <c r="E70" s="17">
        <f>'[3]ТС исполнение'!D82</f>
        <v>19189.935636731279</v>
      </c>
      <c r="F70" s="19">
        <f>'[3]ТС исполнение'!M82</f>
        <v>18772.242148821864</v>
      </c>
      <c r="G70" s="13">
        <f t="shared" si="0"/>
        <v>-2.1766278731540467E-2</v>
      </c>
      <c r="H70" s="65" t="s">
        <v>148</v>
      </c>
    </row>
    <row r="71" spans="2:8" ht="15" customHeight="1" x14ac:dyDescent="0.25">
      <c r="B71" s="23" t="s">
        <v>48</v>
      </c>
      <c r="C71" s="18" t="s">
        <v>133</v>
      </c>
      <c r="D71" s="16" t="s">
        <v>89</v>
      </c>
      <c r="E71" s="17">
        <f>'[3]ТС исполнение'!D85</f>
        <v>2757.4778254424796</v>
      </c>
      <c r="F71" s="19">
        <f>'[3]ТС исполнение'!M85</f>
        <v>2728.0981970570483</v>
      </c>
      <c r="G71" s="13">
        <f t="shared" si="0"/>
        <v>-1.0654529336320939E-2</v>
      </c>
      <c r="H71" s="65" t="s">
        <v>148</v>
      </c>
    </row>
    <row r="72" spans="2:8" ht="15" customHeight="1" x14ac:dyDescent="0.25">
      <c r="B72" s="23" t="s">
        <v>49</v>
      </c>
      <c r="C72" s="18" t="s">
        <v>134</v>
      </c>
      <c r="D72" s="16" t="s">
        <v>89</v>
      </c>
      <c r="E72" s="17">
        <f>'[3]ТС исполнение'!D86</f>
        <v>61333.355279999996</v>
      </c>
      <c r="F72" s="17">
        <f>'[3]ТС исполнение'!M86</f>
        <v>60292.152779999997</v>
      </c>
      <c r="G72" s="13">
        <f t="shared" si="0"/>
        <v>-1.6976121642892084E-2</v>
      </c>
      <c r="H72" s="65" t="s">
        <v>148</v>
      </c>
    </row>
    <row r="73" spans="2:8" ht="37.5" customHeight="1" x14ac:dyDescent="0.25">
      <c r="B73" s="23" t="s">
        <v>50</v>
      </c>
      <c r="C73" s="18" t="s">
        <v>135</v>
      </c>
      <c r="D73" s="16" t="s">
        <v>89</v>
      </c>
      <c r="E73" s="17">
        <f>'[3]ТС исполнение'!D91</f>
        <v>5136.001723502608</v>
      </c>
      <c r="F73" s="19">
        <f>'[3]ТС исполнение'!M91</f>
        <v>3177.5855803435147</v>
      </c>
      <c r="G73" s="13">
        <f t="shared" si="0"/>
        <v>-0.38131142639561044</v>
      </c>
      <c r="H73" s="64" t="s">
        <v>153</v>
      </c>
    </row>
    <row r="74" spans="2:8" ht="33" customHeight="1" x14ac:dyDescent="0.25">
      <c r="B74" s="23" t="s">
        <v>51</v>
      </c>
      <c r="C74" s="18" t="s">
        <v>136</v>
      </c>
      <c r="D74" s="16" t="s">
        <v>89</v>
      </c>
      <c r="E74" s="17">
        <f>'[3]ТС исполнение'!D92</f>
        <v>13775.158188064013</v>
      </c>
      <c r="F74" s="19">
        <f>'[3]ТС исполнение'!M92</f>
        <v>11963.374161515931</v>
      </c>
      <c r="G74" s="13">
        <f t="shared" si="0"/>
        <v>-0.13152546067441673</v>
      </c>
      <c r="H74" s="62" t="s">
        <v>154</v>
      </c>
    </row>
    <row r="75" spans="2:8" ht="15" customHeight="1" x14ac:dyDescent="0.25">
      <c r="B75" s="23" t="s">
        <v>52</v>
      </c>
      <c r="C75" s="18" t="s">
        <v>53</v>
      </c>
      <c r="D75" s="16" t="s">
        <v>89</v>
      </c>
      <c r="E75" s="17">
        <f>'[3]ТС исполнение'!D95</f>
        <v>9143.86146529916</v>
      </c>
      <c r="F75" s="19">
        <f>'[3]ТС исполнение'!M95</f>
        <v>9456.0755716625099</v>
      </c>
      <c r="G75" s="13">
        <f t="shared" si="0"/>
        <v>3.4144667168044762E-2</v>
      </c>
      <c r="H75" s="65" t="s">
        <v>148</v>
      </c>
    </row>
    <row r="76" spans="2:8" ht="15" customHeight="1" x14ac:dyDescent="0.25">
      <c r="B76" s="23" t="s">
        <v>54</v>
      </c>
      <c r="C76" s="18" t="s">
        <v>112</v>
      </c>
      <c r="D76" s="16" t="s">
        <v>89</v>
      </c>
      <c r="E76" s="17">
        <f>'[3]ТС исполнение'!D98</f>
        <v>20719.378172993314</v>
      </c>
      <c r="F76" s="19">
        <f>'[3]ТС исполнение'!M98</f>
        <v>20699.913331518492</v>
      </c>
      <c r="G76" s="13">
        <f t="shared" si="0"/>
        <v>-9.3945104492532128E-4</v>
      </c>
      <c r="H76" s="65" t="s">
        <v>148</v>
      </c>
    </row>
    <row r="77" spans="2:8" ht="15" customHeight="1" x14ac:dyDescent="0.25">
      <c r="B77" s="23" t="s">
        <v>55</v>
      </c>
      <c r="C77" s="18" t="s">
        <v>137</v>
      </c>
      <c r="D77" s="16" t="s">
        <v>89</v>
      </c>
      <c r="E77" s="17">
        <f>'[3]ТС исполнение'!D101</f>
        <v>44443.208775851708</v>
      </c>
      <c r="F77" s="19">
        <f>'[3]ТС исполнение'!M101</f>
        <v>45021.586621453738</v>
      </c>
      <c r="G77" s="13">
        <f t="shared" si="0"/>
        <v>1.3013863344545351E-2</v>
      </c>
      <c r="H77" s="65" t="s">
        <v>148</v>
      </c>
    </row>
    <row r="78" spans="2:8" ht="15" customHeight="1" x14ac:dyDescent="0.25">
      <c r="B78" s="23" t="s">
        <v>56</v>
      </c>
      <c r="C78" s="18" t="s">
        <v>138</v>
      </c>
      <c r="D78" s="16" t="s">
        <v>89</v>
      </c>
      <c r="E78" s="17">
        <f>'[3]ТС исполнение'!D104</f>
        <v>7642.8776231675229</v>
      </c>
      <c r="F78" s="19">
        <f>'[3]ТС исполнение'!M104</f>
        <v>7430.5964520471771</v>
      </c>
      <c r="G78" s="13">
        <f t="shared" si="0"/>
        <v>-2.7775032073896755E-2</v>
      </c>
      <c r="H78" s="65" t="s">
        <v>148</v>
      </c>
    </row>
    <row r="79" spans="2:8" ht="15" customHeight="1" x14ac:dyDescent="0.25">
      <c r="B79" s="23" t="s">
        <v>57</v>
      </c>
      <c r="C79" s="18" t="s">
        <v>139</v>
      </c>
      <c r="D79" s="16" t="s">
        <v>89</v>
      </c>
      <c r="E79" s="17">
        <f>'[3]ТС исполнение'!D105</f>
        <v>149.74192829896265</v>
      </c>
      <c r="F79" s="19">
        <f>'[3]ТС исполнение'!M105</f>
        <v>149.60124325480496</v>
      </c>
      <c r="G79" s="13">
        <f t="shared" si="0"/>
        <v>-9.3951671222514133E-4</v>
      </c>
      <c r="H79" s="65" t="s">
        <v>148</v>
      </c>
    </row>
    <row r="80" spans="2:8" ht="15" customHeight="1" x14ac:dyDescent="0.25">
      <c r="B80" s="23" t="s">
        <v>58</v>
      </c>
      <c r="C80" s="18" t="s">
        <v>107</v>
      </c>
      <c r="D80" s="16" t="s">
        <v>89</v>
      </c>
      <c r="E80" s="17">
        <f>'[3]ТС исполнение'!D106</f>
        <v>6508.9213760217763</v>
      </c>
      <c r="F80" s="19">
        <f>'[3]ТС исполнение'!M106</f>
        <v>6429.9974376253858</v>
      </c>
      <c r="G80" s="13">
        <f t="shared" ref="G80:G95" si="1">F80/E80-1</f>
        <v>-1.2125501882253253E-2</v>
      </c>
      <c r="H80" s="65" t="s">
        <v>148</v>
      </c>
    </row>
    <row r="81" spans="2:12" ht="15" customHeight="1" x14ac:dyDescent="0.25">
      <c r="B81" s="23" t="s">
        <v>59</v>
      </c>
      <c r="C81" s="18" t="s">
        <v>140</v>
      </c>
      <c r="D81" s="16" t="s">
        <v>89</v>
      </c>
      <c r="E81" s="17">
        <f>'[3]ТС исполнение'!D107</f>
        <v>1600</v>
      </c>
      <c r="F81" s="19">
        <f>'[3]ТС исполнение'!M107</f>
        <v>1585.3989999999999</v>
      </c>
      <c r="G81" s="13">
        <f t="shared" si="1"/>
        <v>-9.1256250000000261E-3</v>
      </c>
      <c r="H81" s="65" t="s">
        <v>148</v>
      </c>
    </row>
    <row r="82" spans="2:12" ht="15" customHeight="1" x14ac:dyDescent="0.25">
      <c r="B82" s="23" t="s">
        <v>60</v>
      </c>
      <c r="C82" s="18" t="s">
        <v>180</v>
      </c>
      <c r="D82" s="16" t="s">
        <v>89</v>
      </c>
      <c r="E82" s="17">
        <f>'[3]ТС исполнение'!D108</f>
        <v>26.59831834255294</v>
      </c>
      <c r="F82" s="19">
        <f>'[3]ТС исполнение'!M108</f>
        <v>27.945711127180051</v>
      </c>
      <c r="G82" s="13">
        <f t="shared" si="1"/>
        <v>5.0657066633851944E-2</v>
      </c>
      <c r="H82" s="65" t="s">
        <v>148</v>
      </c>
    </row>
    <row r="83" spans="2:12" ht="15" customHeight="1" x14ac:dyDescent="0.25">
      <c r="B83" s="23" t="s">
        <v>61</v>
      </c>
      <c r="C83" s="18" t="s">
        <v>141</v>
      </c>
      <c r="D83" s="16" t="s">
        <v>89</v>
      </c>
      <c r="E83" s="17">
        <f>'[3]ТС исполнение'!D109</f>
        <v>1576.0405368660797</v>
      </c>
      <c r="F83" s="19">
        <f>'[3]ТС исполнение'!M109</f>
        <v>1556.216258062635</v>
      </c>
      <c r="G83" s="13">
        <f t="shared" si="1"/>
        <v>-1.2578533571772743E-2</v>
      </c>
      <c r="H83" s="65" t="s">
        <v>148</v>
      </c>
    </row>
    <row r="84" spans="2:12" ht="15" customHeight="1" x14ac:dyDescent="0.25">
      <c r="B84" s="23" t="s">
        <v>62</v>
      </c>
      <c r="C84" s="18" t="s">
        <v>158</v>
      </c>
      <c r="D84" s="16" t="s">
        <v>89</v>
      </c>
      <c r="E84" s="17">
        <f>'[3]ТС исполнение'!D110</f>
        <v>3635.3027314091451</v>
      </c>
      <c r="F84" s="19">
        <f>'[3]ТС исполнение'!M110</f>
        <v>3202.4490780519814</v>
      </c>
      <c r="G84" s="13">
        <f t="shared" si="1"/>
        <v>-0.11906949306237768</v>
      </c>
      <c r="H84" s="62" t="s">
        <v>155</v>
      </c>
    </row>
    <row r="85" spans="2:12" ht="15" customHeight="1" x14ac:dyDescent="0.25">
      <c r="B85" s="23" t="s">
        <v>63</v>
      </c>
      <c r="C85" s="18" t="s">
        <v>159</v>
      </c>
      <c r="D85" s="16" t="s">
        <v>89</v>
      </c>
      <c r="E85" s="17">
        <f>'[3]ТС исполнение'!D111</f>
        <v>30682.172811316701</v>
      </c>
      <c r="F85" s="19">
        <f>'[3]ТС исполнение'!M111</f>
        <v>31340.159248873602</v>
      </c>
      <c r="G85" s="13">
        <f t="shared" si="1"/>
        <v>2.1445236020384284E-2</v>
      </c>
      <c r="H85" s="65" t="s">
        <v>148</v>
      </c>
    </row>
    <row r="86" spans="2:12" ht="15" customHeight="1" x14ac:dyDescent="0.25">
      <c r="B86" s="23" t="s">
        <v>64</v>
      </c>
      <c r="C86" s="18" t="s">
        <v>160</v>
      </c>
      <c r="D86" s="16" t="s">
        <v>89</v>
      </c>
      <c r="E86" s="17">
        <f>'[3]ТС исполнение'!D112</f>
        <v>306</v>
      </c>
      <c r="F86" s="19">
        <f>'[3]ТС исполнение'!M112</f>
        <v>305.77465999999998</v>
      </c>
      <c r="G86" s="13">
        <f t="shared" si="1"/>
        <v>-7.364052287581746E-4</v>
      </c>
      <c r="H86" s="65" t="s">
        <v>148</v>
      </c>
    </row>
    <row r="87" spans="2:12" ht="14.25" customHeight="1" x14ac:dyDescent="0.25">
      <c r="B87" s="16">
        <v>7</v>
      </c>
      <c r="C87" s="18" t="s">
        <v>161</v>
      </c>
      <c r="D87" s="16" t="s">
        <v>89</v>
      </c>
      <c r="E87" s="17">
        <f>'[3]ТС исполнение'!D113</f>
        <v>577794.69703000004</v>
      </c>
      <c r="F87" s="19">
        <f>'[3]ТС исполнение'!M113</f>
        <v>577798.94869755732</v>
      </c>
      <c r="G87" s="13">
        <f t="shared" si="1"/>
        <v>7.3584399080672824E-6</v>
      </c>
      <c r="H87" s="65" t="s">
        <v>148</v>
      </c>
    </row>
    <row r="88" spans="2:12" s="14" customFormat="1" ht="18" customHeight="1" x14ac:dyDescent="0.25">
      <c r="B88" s="8" t="s">
        <v>65</v>
      </c>
      <c r="C88" s="10" t="s">
        <v>181</v>
      </c>
      <c r="D88" s="8" t="s">
        <v>89</v>
      </c>
      <c r="E88" s="11">
        <f>E14+E59</f>
        <v>54939249.450874642</v>
      </c>
      <c r="F88" s="12">
        <f>F14+F59</f>
        <v>54449916.20848652</v>
      </c>
      <c r="G88" s="20">
        <f t="shared" si="1"/>
        <v>-8.9068061045440849E-3</v>
      </c>
      <c r="H88" s="65" t="s">
        <v>148</v>
      </c>
      <c r="I88" s="24"/>
      <c r="J88" s="25"/>
      <c r="K88" s="25"/>
      <c r="L88" s="26"/>
    </row>
    <row r="89" spans="2:12" s="14" customFormat="1" ht="17.25" customHeight="1" x14ac:dyDescent="0.25">
      <c r="B89" s="8" t="s">
        <v>66</v>
      </c>
      <c r="C89" s="10" t="s">
        <v>162</v>
      </c>
      <c r="D89" s="8" t="s">
        <v>89</v>
      </c>
      <c r="E89" s="11">
        <f>11804887.9160189-E90</f>
        <v>11757407.311508905</v>
      </c>
      <c r="F89" s="12">
        <f>F91-F88-F90</f>
        <v>12117737.583723493</v>
      </c>
      <c r="G89" s="20">
        <f t="shared" si="1"/>
        <v>3.0647085932106188E-2</v>
      </c>
      <c r="H89" s="65"/>
      <c r="I89" s="24"/>
      <c r="J89" s="25"/>
      <c r="K89" s="25"/>
      <c r="L89" s="26"/>
    </row>
    <row r="90" spans="2:12" s="29" customFormat="1" ht="101.25" customHeight="1" x14ac:dyDescent="0.25">
      <c r="B90" s="27"/>
      <c r="C90" s="27" t="s">
        <v>163</v>
      </c>
      <c r="D90" s="27" t="s">
        <v>89</v>
      </c>
      <c r="E90" s="28">
        <f>'[3]ТС исполнение'!D116</f>
        <v>47480.6045099943</v>
      </c>
      <c r="F90" s="28">
        <f>'[3]ТС исполнение'!E116</f>
        <v>153970.88970999431</v>
      </c>
      <c r="G90" s="13"/>
      <c r="H90" s="62" t="s">
        <v>156</v>
      </c>
      <c r="I90" s="24"/>
      <c r="J90" s="25"/>
      <c r="K90" s="25"/>
      <c r="L90" s="26"/>
    </row>
    <row r="91" spans="2:12" s="14" customFormat="1" ht="17.25" customHeight="1" x14ac:dyDescent="0.25">
      <c r="B91" s="8" t="s">
        <v>67</v>
      </c>
      <c r="C91" s="10" t="s">
        <v>166</v>
      </c>
      <c r="D91" s="8" t="s">
        <v>89</v>
      </c>
      <c r="E91" s="11">
        <f>'[3]ТС исполнение'!D117</f>
        <v>66696656.76238355</v>
      </c>
      <c r="F91" s="30">
        <f>'[3]ТС исполнение'!E117</f>
        <v>66721624.681920007</v>
      </c>
      <c r="G91" s="20">
        <f t="shared" si="1"/>
        <v>3.7435039098587808E-4</v>
      </c>
      <c r="H91" s="65" t="s">
        <v>148</v>
      </c>
      <c r="I91" s="24"/>
      <c r="J91" s="25"/>
      <c r="K91" s="25"/>
      <c r="L91" s="26"/>
    </row>
    <row r="92" spans="2:12" s="14" customFormat="1" ht="16.5" customHeight="1" x14ac:dyDescent="0.25">
      <c r="B92" s="8" t="s">
        <v>68</v>
      </c>
      <c r="C92" s="10" t="s">
        <v>167</v>
      </c>
      <c r="D92" s="12" t="s">
        <v>164</v>
      </c>
      <c r="E92" s="11">
        <f>'[3]ТС исполнение'!D118</f>
        <v>8684685.8049999997</v>
      </c>
      <c r="F92" s="30">
        <f>'[3]ТС исполнение'!E118</f>
        <v>8686187.648</v>
      </c>
      <c r="G92" s="20">
        <f t="shared" si="1"/>
        <v>1.7293003267160323E-4</v>
      </c>
      <c r="H92" s="65" t="s">
        <v>148</v>
      </c>
      <c r="I92" s="24"/>
      <c r="J92" s="25"/>
      <c r="K92" s="25"/>
      <c r="L92" s="31"/>
    </row>
    <row r="93" spans="2:12" s="14" customFormat="1" ht="16.5" customHeight="1" x14ac:dyDescent="0.25">
      <c r="B93" s="71" t="s">
        <v>69</v>
      </c>
      <c r="C93" s="73" t="s">
        <v>168</v>
      </c>
      <c r="D93" s="8" t="s">
        <v>70</v>
      </c>
      <c r="E93" s="32">
        <f>'[3]ТС исполнение'!D119</f>
        <v>0.12790000000000001</v>
      </c>
      <c r="F93" s="33">
        <f>'[3]ТС исполнение'!E119</f>
        <v>0.12789999999999999</v>
      </c>
      <c r="G93" s="20">
        <f t="shared" si="1"/>
        <v>0</v>
      </c>
      <c r="H93" s="65" t="s">
        <v>148</v>
      </c>
      <c r="I93" s="24"/>
      <c r="J93" s="34"/>
      <c r="K93" s="34"/>
      <c r="L93" s="26"/>
    </row>
    <row r="94" spans="2:12" s="14" customFormat="1" ht="16.5" customHeight="1" x14ac:dyDescent="0.25">
      <c r="B94" s="72"/>
      <c r="C94" s="74"/>
      <c r="D94" s="12" t="s">
        <v>164</v>
      </c>
      <c r="E94" s="11">
        <f>'[3]ТС исполнение'!D120</f>
        <v>1256950.1029999999</v>
      </c>
      <c r="F94" s="35">
        <f>'[3]ТС исполнение'!E120</f>
        <v>1249502.8019999999</v>
      </c>
      <c r="G94" s="20">
        <f t="shared" si="1"/>
        <v>-5.9248978795779506E-3</v>
      </c>
      <c r="H94" s="65" t="s">
        <v>148</v>
      </c>
      <c r="I94" s="24"/>
      <c r="J94" s="25"/>
      <c r="K94" s="25"/>
      <c r="L94" s="26"/>
    </row>
    <row r="95" spans="2:12" s="14" customFormat="1" ht="61.5" customHeight="1" x14ac:dyDescent="0.25">
      <c r="B95" s="8" t="s">
        <v>71</v>
      </c>
      <c r="C95" s="10" t="s">
        <v>169</v>
      </c>
      <c r="D95" s="8" t="s">
        <v>165</v>
      </c>
      <c r="E95" s="36">
        <f>(E88+E89)/E92</f>
        <v>7.6798007734470426</v>
      </c>
      <c r="F95" s="36">
        <f>F91/F92</f>
        <v>7.6813473742168927</v>
      </c>
      <c r="G95" s="20">
        <f t="shared" si="1"/>
        <v>2.0138553270765414E-4</v>
      </c>
      <c r="H95" s="62" t="s">
        <v>157</v>
      </c>
      <c r="I95" s="24"/>
      <c r="J95" s="37"/>
      <c r="K95" s="37"/>
      <c r="L95" s="26"/>
    </row>
    <row r="96" spans="2:12" s="38" customFormat="1" x14ac:dyDescent="0.25">
      <c r="C96" s="39"/>
      <c r="D96" s="40"/>
      <c r="E96" s="41"/>
      <c r="F96" s="42"/>
      <c r="G96" s="1"/>
      <c r="H96" s="58"/>
    </row>
    <row r="97" spans="2:16" x14ac:dyDescent="0.25">
      <c r="C97" s="39"/>
      <c r="E97" s="43"/>
      <c r="F97" s="43"/>
      <c r="H97" s="59"/>
      <c r="I97" s="44"/>
      <c r="P97" s="45"/>
    </row>
    <row r="98" spans="2:16" s="14" customFormat="1" ht="16.5" customHeight="1" x14ac:dyDescent="0.25">
      <c r="C98" s="46" t="s">
        <v>170</v>
      </c>
      <c r="D98" s="9"/>
      <c r="E98" s="47"/>
      <c r="F98" s="47"/>
      <c r="G98" s="1"/>
      <c r="H98" s="58"/>
      <c r="I98" s="47"/>
      <c r="P98" s="45"/>
    </row>
    <row r="99" spans="2:16" ht="22.5" customHeight="1" x14ac:dyDescent="0.25">
      <c r="C99" s="67" t="s">
        <v>171</v>
      </c>
      <c r="D99" s="67"/>
      <c r="E99" s="67"/>
      <c r="F99" s="48">
        <v>131417807873.80701</v>
      </c>
      <c r="G99" s="49"/>
      <c r="H99" s="60"/>
      <c r="I99" s="50"/>
      <c r="P99" s="45"/>
    </row>
    <row r="100" spans="2:16" ht="22.5" customHeight="1" x14ac:dyDescent="0.25">
      <c r="C100" s="67" t="s">
        <v>174</v>
      </c>
      <c r="D100" s="67"/>
      <c r="E100" s="67"/>
      <c r="F100" s="51">
        <v>0.160554224193284</v>
      </c>
      <c r="H100" s="61"/>
      <c r="I100" s="52"/>
    </row>
    <row r="101" spans="2:16" s="14" customFormat="1" ht="22.5" customHeight="1" x14ac:dyDescent="0.25">
      <c r="C101" s="67" t="s">
        <v>184</v>
      </c>
      <c r="D101" s="67"/>
      <c r="E101" s="67"/>
      <c r="F101" s="48">
        <f>(F64+F25)*1000</f>
        <v>438620299.05692112</v>
      </c>
      <c r="G101" s="1"/>
      <c r="H101" s="58"/>
      <c r="I101" s="47"/>
    </row>
    <row r="102" spans="2:16" ht="21" customHeight="1" x14ac:dyDescent="0.25">
      <c r="C102" s="67" t="s">
        <v>173</v>
      </c>
      <c r="D102" s="67"/>
      <c r="E102" s="67"/>
      <c r="F102" s="47"/>
      <c r="H102" s="58"/>
      <c r="I102" s="47"/>
    </row>
    <row r="103" spans="2:16" ht="21" customHeight="1" x14ac:dyDescent="0.25">
      <c r="C103" s="67" t="s">
        <v>175</v>
      </c>
      <c r="D103" s="67"/>
      <c r="E103" s="67"/>
      <c r="F103" s="47"/>
      <c r="H103" s="58"/>
      <c r="I103" s="47"/>
    </row>
    <row r="104" spans="2:16" ht="21" customHeight="1" x14ac:dyDescent="0.25">
      <c r="C104" s="67" t="s">
        <v>72</v>
      </c>
      <c r="D104" s="67"/>
      <c r="E104" s="67"/>
      <c r="F104" s="47"/>
      <c r="H104" s="58"/>
      <c r="I104" s="47"/>
    </row>
    <row r="105" spans="2:16" ht="21" customHeight="1" x14ac:dyDescent="0.25">
      <c r="C105" s="67" t="s">
        <v>176</v>
      </c>
      <c r="D105" s="67"/>
      <c r="E105" s="67"/>
      <c r="F105" s="47"/>
      <c r="H105" s="58"/>
      <c r="I105" s="47"/>
    </row>
    <row r="106" spans="2:16" s="14" customFormat="1" ht="21" customHeight="1" x14ac:dyDescent="0.25">
      <c r="C106" s="67" t="s">
        <v>177</v>
      </c>
      <c r="D106" s="67"/>
      <c r="E106" s="67"/>
      <c r="F106" s="47"/>
      <c r="G106" s="1"/>
      <c r="H106" s="58"/>
      <c r="I106" s="47"/>
    </row>
    <row r="107" spans="2:16" ht="21" customHeight="1" x14ac:dyDescent="0.25">
      <c r="C107" s="67" t="s">
        <v>178</v>
      </c>
      <c r="D107" s="67"/>
      <c r="E107" s="67"/>
      <c r="F107" s="3"/>
    </row>
    <row r="108" spans="2:16" ht="12" customHeight="1" x14ac:dyDescent="0.25">
      <c r="C108" s="67" t="s">
        <v>179</v>
      </c>
      <c r="D108" s="67"/>
      <c r="E108" s="67"/>
      <c r="F108" s="3"/>
    </row>
    <row r="109" spans="2:16" ht="21" customHeight="1" x14ac:dyDescent="0.25">
      <c r="B109" s="14"/>
      <c r="C109" s="76" t="s">
        <v>185</v>
      </c>
      <c r="D109" s="76"/>
      <c r="E109" s="76"/>
      <c r="F109" s="3"/>
    </row>
    <row r="110" spans="2:16" s="14" customFormat="1" x14ac:dyDescent="0.25">
      <c r="B110" s="1"/>
      <c r="C110" s="53"/>
      <c r="D110" s="9"/>
      <c r="E110" s="47"/>
      <c r="F110" s="54"/>
      <c r="G110" s="1"/>
      <c r="H110" s="57"/>
      <c r="I110" s="55"/>
    </row>
    <row r="111" spans="2:16" x14ac:dyDescent="0.25">
      <c r="C111" s="1"/>
      <c r="D111" s="1"/>
      <c r="E111" s="1"/>
      <c r="H111" s="58"/>
    </row>
    <row r="112" spans="2:16" x14ac:dyDescent="0.25">
      <c r="C112" s="1"/>
      <c r="D112" s="1"/>
      <c r="E112" s="1"/>
      <c r="H112" s="58"/>
    </row>
    <row r="113" spans="3:8" x14ac:dyDescent="0.25">
      <c r="C113" s="1"/>
      <c r="D113" s="1"/>
      <c r="E113" s="1"/>
      <c r="H113" s="58"/>
    </row>
    <row r="114" spans="3:8" x14ac:dyDescent="0.25">
      <c r="C114" s="1"/>
      <c r="D114" s="1"/>
      <c r="E114" s="1"/>
      <c r="H114" s="58"/>
    </row>
    <row r="115" spans="3:8" x14ac:dyDescent="0.25">
      <c r="C115" s="1"/>
      <c r="D115" s="1"/>
      <c r="E115" s="1"/>
      <c r="H115" s="58"/>
    </row>
    <row r="116" spans="3:8" x14ac:dyDescent="0.25">
      <c r="C116" s="1"/>
      <c r="D116" s="1"/>
      <c r="E116" s="1"/>
      <c r="H116" s="58"/>
    </row>
    <row r="117" spans="3:8" x14ac:dyDescent="0.25">
      <c r="C117" s="1"/>
      <c r="D117" s="1"/>
      <c r="E117" s="1"/>
      <c r="H117" s="58"/>
    </row>
    <row r="118" spans="3:8" x14ac:dyDescent="0.25">
      <c r="C118" s="1"/>
      <c r="D118" s="1"/>
      <c r="E118" s="1"/>
      <c r="H118" s="58"/>
    </row>
    <row r="119" spans="3:8" x14ac:dyDescent="0.25">
      <c r="C119" s="1"/>
      <c r="D119" s="1"/>
      <c r="E119" s="1"/>
      <c r="H119" s="58"/>
    </row>
    <row r="120" spans="3:8" x14ac:dyDescent="0.25">
      <c r="C120" s="1"/>
      <c r="D120" s="1"/>
      <c r="E120" s="1"/>
      <c r="H120" s="58"/>
    </row>
    <row r="121" spans="3:8" x14ac:dyDescent="0.25">
      <c r="C121" s="1"/>
      <c r="D121" s="1"/>
      <c r="E121" s="1"/>
      <c r="H121" s="58"/>
    </row>
    <row r="122" spans="3:8" x14ac:dyDescent="0.25">
      <c r="C122" s="1"/>
      <c r="D122" s="1"/>
      <c r="E122" s="1"/>
      <c r="H122" s="58"/>
    </row>
    <row r="123" spans="3:8" x14ac:dyDescent="0.25">
      <c r="C123" s="1"/>
      <c r="D123" s="1"/>
      <c r="E123" s="1"/>
      <c r="H123" s="58"/>
    </row>
    <row r="124" spans="3:8" x14ac:dyDescent="0.25">
      <c r="C124" s="1"/>
      <c r="D124" s="1"/>
      <c r="E124" s="1"/>
      <c r="H124" s="58"/>
    </row>
    <row r="125" spans="3:8" x14ac:dyDescent="0.25">
      <c r="C125" s="1"/>
      <c r="D125" s="1"/>
      <c r="E125" s="1"/>
      <c r="H125" s="58"/>
    </row>
    <row r="126" spans="3:8" x14ac:dyDescent="0.25">
      <c r="C126" s="1"/>
      <c r="D126" s="1"/>
      <c r="E126" s="1"/>
      <c r="H126" s="58"/>
    </row>
    <row r="127" spans="3:8" x14ac:dyDescent="0.25">
      <c r="C127" s="1"/>
      <c r="D127" s="1"/>
      <c r="E127" s="1"/>
      <c r="H127" s="58"/>
    </row>
    <row r="128" spans="3:8" x14ac:dyDescent="0.25">
      <c r="C128" s="1"/>
      <c r="D128" s="1"/>
      <c r="E128" s="1"/>
      <c r="H128" s="58"/>
    </row>
    <row r="129" spans="3:8" x14ac:dyDescent="0.25">
      <c r="C129" s="1"/>
      <c r="D129" s="1"/>
      <c r="E129" s="1"/>
    </row>
    <row r="130" spans="3:8" x14ac:dyDescent="0.25">
      <c r="C130" s="1"/>
      <c r="D130" s="1"/>
      <c r="E130" s="1"/>
    </row>
    <row r="131" spans="3:8" x14ac:dyDescent="0.25">
      <c r="C131" s="1"/>
      <c r="D131" s="1"/>
      <c r="E131" s="1"/>
      <c r="H131" s="58"/>
    </row>
    <row r="132" spans="3:8" x14ac:dyDescent="0.25">
      <c r="C132" s="1"/>
      <c r="D132" s="1"/>
      <c r="E132" s="1"/>
    </row>
    <row r="133" spans="3:8" x14ac:dyDescent="0.25">
      <c r="C133" s="1"/>
      <c r="D133" s="1"/>
      <c r="E133" s="1"/>
    </row>
    <row r="134" spans="3:8" x14ac:dyDescent="0.25">
      <c r="C134" s="1"/>
      <c r="D134" s="1"/>
      <c r="E134" s="1"/>
    </row>
    <row r="135" spans="3:8" x14ac:dyDescent="0.25">
      <c r="C135" s="1"/>
      <c r="D135" s="1"/>
      <c r="E135" s="1"/>
    </row>
    <row r="136" spans="3:8" x14ac:dyDescent="0.25">
      <c r="C136" s="1"/>
      <c r="D136" s="1"/>
      <c r="E136" s="1"/>
    </row>
    <row r="137" spans="3:8" x14ac:dyDescent="0.25">
      <c r="C137" s="1"/>
      <c r="D137" s="1"/>
      <c r="E137" s="1"/>
    </row>
    <row r="138" spans="3:8" x14ac:dyDescent="0.25">
      <c r="C138" s="1"/>
      <c r="D138" s="1"/>
      <c r="E138" s="1"/>
    </row>
    <row r="139" spans="3:8" x14ac:dyDescent="0.25">
      <c r="C139" s="1"/>
      <c r="D139" s="1"/>
      <c r="E139" s="1"/>
    </row>
    <row r="140" spans="3:8" x14ac:dyDescent="0.25">
      <c r="C140" s="1"/>
      <c r="D140" s="1"/>
      <c r="E140" s="1"/>
    </row>
    <row r="141" spans="3:8" x14ac:dyDescent="0.25">
      <c r="C141" s="1"/>
      <c r="D141" s="1"/>
      <c r="E141" s="1"/>
    </row>
    <row r="142" spans="3:8" x14ac:dyDescent="0.25">
      <c r="C142" s="1"/>
      <c r="D142" s="1"/>
      <c r="E142" s="1"/>
    </row>
    <row r="143" spans="3:8" x14ac:dyDescent="0.25">
      <c r="C143" s="1"/>
      <c r="D143" s="1"/>
      <c r="E143" s="1"/>
    </row>
    <row r="144" spans="3:8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</sheetData>
  <mergeCells count="17">
    <mergeCell ref="C104:E104"/>
    <mergeCell ref="B4:H4"/>
    <mergeCell ref="B5:H5"/>
    <mergeCell ref="B6:H6"/>
    <mergeCell ref="B11:F11"/>
    <mergeCell ref="B93:B94"/>
    <mergeCell ref="C93:C94"/>
    <mergeCell ref="C99:E99"/>
    <mergeCell ref="C100:E100"/>
    <mergeCell ref="C101:E101"/>
    <mergeCell ref="C102:E102"/>
    <mergeCell ref="C103:E103"/>
    <mergeCell ref="C105:E105"/>
    <mergeCell ref="C106:E106"/>
    <mergeCell ref="C107:E107"/>
    <mergeCell ref="C108:E108"/>
    <mergeCell ref="C109:E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1-қосымша 5-нысан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Утемуратова К.Н.</dc:creator>
  <cp:lastModifiedBy>Утемуратова К.Н.</cp:lastModifiedBy>
  <dcterms:created xsi:type="dcterms:W3CDTF">2024-03-04T08:04:54Z</dcterms:created>
  <dcterms:modified xsi:type="dcterms:W3CDTF">2024-03-11T03:54:53Z</dcterms:modified>
</cp:coreProperties>
</file>