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se\УИ\Исполнение ИП (СМИ) за 2024г\"/>
    </mc:Choice>
  </mc:AlternateContent>
  <xr:revisionPtr revIDLastSave="0" documentId="13_ncr:1_{C74688D3-6A8E-4E36-B636-21D02FCDA78E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на сайт АО &quot;АЖК&quot;" sheetId="2" r:id="rId1"/>
  </sheets>
  <definedNames>
    <definedName name="_xlnm.Print_Titles" localSheetId="0">'на сайт АО "АЖК"'!$11:$12</definedName>
    <definedName name="_xlnm.Print_Area" localSheetId="0">'на сайт АО "АЖК"'!$A$1:$Q$128</definedName>
  </definedNames>
  <calcPr calcId="191029"/>
</workbook>
</file>

<file path=xl/calcChain.xml><?xml version="1.0" encoding="utf-8"?>
<calcChain xmlns="http://schemas.openxmlformats.org/spreadsheetml/2006/main">
  <c r="J41" i="2" l="1"/>
  <c r="I41" i="2"/>
  <c r="J19" i="2"/>
  <c r="H28" i="2"/>
  <c r="G28" i="2"/>
  <c r="G25" i="2"/>
  <c r="G69" i="2" l="1"/>
  <c r="H66" i="2" l="1"/>
  <c r="H67" i="2"/>
  <c r="H68" i="2"/>
  <c r="H69" i="2"/>
  <c r="H70" i="2"/>
  <c r="G66" i="2"/>
  <c r="G67" i="2"/>
  <c r="G68" i="2"/>
  <c r="G70" i="2"/>
  <c r="G65" i="2"/>
  <c r="H65" i="2"/>
  <c r="I63" i="2" l="1"/>
  <c r="H64" i="2"/>
  <c r="I64" i="2"/>
  <c r="G64" i="2" s="1"/>
  <c r="K19" i="2" l="1"/>
  <c r="L19" i="2"/>
  <c r="M19" i="2"/>
  <c r="N19" i="2"/>
  <c r="O19" i="2"/>
  <c r="P19" i="2"/>
  <c r="Q19" i="2"/>
  <c r="G20" i="2"/>
  <c r="H126" i="2"/>
  <c r="G126" i="2"/>
  <c r="H124" i="2"/>
  <c r="G124" i="2"/>
  <c r="G122" i="2"/>
  <c r="H122" i="2"/>
  <c r="H113" i="2"/>
  <c r="G113" i="2"/>
  <c r="H119" i="2"/>
  <c r="G119" i="2"/>
  <c r="H116" i="2"/>
  <c r="G116" i="2"/>
  <c r="H111" i="2"/>
  <c r="G111" i="2"/>
  <c r="H110" i="2"/>
  <c r="G110" i="2"/>
  <c r="H109" i="2"/>
  <c r="G109" i="2"/>
  <c r="H106" i="2"/>
  <c r="G106" i="2"/>
  <c r="H102" i="2"/>
  <c r="G102" i="2"/>
  <c r="H101" i="2"/>
  <c r="G101" i="2"/>
  <c r="H99" i="2"/>
  <c r="G99" i="2"/>
  <c r="H96" i="2"/>
  <c r="G96" i="2"/>
  <c r="H94" i="2"/>
  <c r="G94" i="2"/>
  <c r="H92" i="2"/>
  <c r="G92" i="2"/>
  <c r="H90" i="2"/>
  <c r="G90" i="2"/>
  <c r="H88" i="2"/>
  <c r="G88" i="2"/>
  <c r="H84" i="2"/>
  <c r="G84" i="2"/>
  <c r="H83" i="2"/>
  <c r="G83" i="2"/>
  <c r="H82" i="2"/>
  <c r="G82" i="2"/>
  <c r="H79" i="2"/>
  <c r="G79" i="2"/>
  <c r="H76" i="2"/>
  <c r="G76" i="2"/>
  <c r="J104" i="2"/>
  <c r="K104" i="2"/>
  <c r="L104" i="2"/>
  <c r="M104" i="2"/>
  <c r="N104" i="2"/>
  <c r="O104" i="2"/>
  <c r="O18" i="2" s="1"/>
  <c r="P104" i="2"/>
  <c r="Q104" i="2"/>
  <c r="J74" i="2"/>
  <c r="K74" i="2"/>
  <c r="L74" i="2"/>
  <c r="M74" i="2"/>
  <c r="N74" i="2"/>
  <c r="O74" i="2"/>
  <c r="P74" i="2"/>
  <c r="Q74" i="2"/>
  <c r="I74" i="2"/>
  <c r="I71" i="2"/>
  <c r="G71" i="2" s="1"/>
  <c r="H71" i="2"/>
  <c r="H63" i="2"/>
  <c r="H56" i="2"/>
  <c r="G56" i="2"/>
  <c r="H54" i="2"/>
  <c r="G54" i="2"/>
  <c r="H53" i="2"/>
  <c r="G53" i="2"/>
  <c r="H50" i="2"/>
  <c r="G50" i="2"/>
  <c r="H47" i="2"/>
  <c r="G47" i="2"/>
  <c r="G44" i="2"/>
  <c r="H44" i="2"/>
  <c r="H42" i="2"/>
  <c r="G42" i="2"/>
  <c r="K41" i="2"/>
  <c r="L41" i="2"/>
  <c r="M41" i="2"/>
  <c r="N41" i="2"/>
  <c r="O41" i="2"/>
  <c r="P41" i="2"/>
  <c r="Q41" i="2"/>
  <c r="H39" i="2"/>
  <c r="G39" i="2"/>
  <c r="H38" i="2"/>
  <c r="G38" i="2"/>
  <c r="H33" i="2"/>
  <c r="G33" i="2"/>
  <c r="H30" i="2"/>
  <c r="H25" i="2"/>
  <c r="H23" i="2"/>
  <c r="G23" i="2"/>
  <c r="H20" i="2"/>
  <c r="Q17" i="2" l="1"/>
  <c r="P17" i="2"/>
  <c r="G41" i="2"/>
  <c r="G74" i="2"/>
  <c r="N17" i="2"/>
  <c r="M17" i="2"/>
  <c r="O17" i="2"/>
  <c r="O16" i="2" s="1"/>
  <c r="Q18" i="2"/>
  <c r="P18" i="2"/>
  <c r="P16" i="2"/>
  <c r="Q16" i="2"/>
  <c r="N18" i="2"/>
  <c r="N16" i="2" s="1"/>
  <c r="M18" i="2"/>
  <c r="M16" i="2" s="1"/>
  <c r="L17" i="2"/>
  <c r="L18" i="2"/>
  <c r="K17" i="2"/>
  <c r="K18" i="2"/>
  <c r="H41" i="2"/>
  <c r="J18" i="2"/>
  <c r="H19" i="2"/>
  <c r="J17" i="2"/>
  <c r="H74" i="2"/>
  <c r="H104" i="2"/>
  <c r="H17" i="2" l="1"/>
  <c r="L16" i="2"/>
  <c r="K16" i="2"/>
  <c r="J16" i="2"/>
  <c r="H16" i="2" s="1"/>
  <c r="H18" i="2"/>
  <c r="G63" i="2"/>
  <c r="I30" i="2"/>
  <c r="G30" i="2" l="1"/>
  <c r="I19" i="2"/>
  <c r="E110" i="2"/>
  <c r="E24" i="2"/>
  <c r="E23" i="2" s="1"/>
  <c r="I17" i="2" l="1"/>
  <c r="G19" i="2"/>
  <c r="I104" i="2"/>
  <c r="I18" i="2" s="1"/>
  <c r="I16" i="2" l="1"/>
  <c r="G16" i="2" s="1"/>
  <c r="G17" i="2"/>
  <c r="G104" i="2"/>
  <c r="G18" i="2" s="1"/>
</calcChain>
</file>

<file path=xl/sharedStrings.xml><?xml version="1.0" encoding="utf-8"?>
<sst xmlns="http://schemas.openxmlformats.org/spreadsheetml/2006/main" count="338" uniqueCount="240">
  <si>
    <t>№п/п</t>
  </si>
  <si>
    <t>Наименование мероприятий инвестиционной программы</t>
  </si>
  <si>
    <t>Единица измерений</t>
  </si>
  <si>
    <t>Сумма инвестиций, тыс.тенге (без НДС)</t>
  </si>
  <si>
    <t>Источник финансирования, тыс.тенге</t>
  </si>
  <si>
    <t>собственные</t>
  </si>
  <si>
    <t>заемные</t>
  </si>
  <si>
    <t>Бюджетные средства</t>
  </si>
  <si>
    <t>Нерегулируемая (иная) деятельность</t>
  </si>
  <si>
    <t>по г.Алматы</t>
  </si>
  <si>
    <t>АО "Алатау Жарық Компаниясы"</t>
  </si>
  <si>
    <t>(наименование субъекта)</t>
  </si>
  <si>
    <t>передача и распределение электрической энергии</t>
  </si>
  <si>
    <t>(вид деятельности)</t>
  </si>
  <si>
    <t>Инвестиционная программа на 2024 год</t>
  </si>
  <si>
    <t>ВСЕГО на 2024 год</t>
  </si>
  <si>
    <t>Итого утвержденная инвестиционная программа на 2024 год</t>
  </si>
  <si>
    <t>Итого дополнительные мероприятия на 2024 год</t>
  </si>
  <si>
    <t>Реконструкция ПС 220/110/10кВ №7 АХБК</t>
  </si>
  <si>
    <t>СМР</t>
  </si>
  <si>
    <t>1.1.</t>
  </si>
  <si>
    <t>Выполнение комплекса работ по реконструкции ОРУ-110кВ с заменой маслянных выключателей на элегазовые, с монтажом релейной защиты и автоматики и организацией каналов связи СДТУ</t>
  </si>
  <si>
    <t>комплекс</t>
  </si>
  <si>
    <t>1.2.</t>
  </si>
  <si>
    <t>Выполнение комплекса работ по реконструкции ОРУ-220кВ с заменой маслянных выключателей на элегазовые с монтажом релейной защиты и автоматики и организацией каналов связи СДТУ</t>
  </si>
  <si>
    <t>Реконструкция и новое строительство электрических сетей 10-6-0,4 кВ по РЭС-2, замена перегруженных и отработавших нормативный срок КЛ для повышения надежности электроснабжения</t>
  </si>
  <si>
    <t>км</t>
  </si>
  <si>
    <t>2.1.</t>
  </si>
  <si>
    <t xml:space="preserve">Приобретение и прокладка КЛ-10кВ взамен существующих КЛ-6кВ </t>
  </si>
  <si>
    <t>Реконструкция и новое строительство электрических сетей 10-6-0,4 кВ по РЭС-4, замена перегруженных и отработавших нормативный срок КЛ для повышения надежности электроснабжения</t>
  </si>
  <si>
    <t>км
шт</t>
  </si>
  <si>
    <t>5,78
5</t>
  </si>
  <si>
    <t>3.1.</t>
  </si>
  <si>
    <t>3.2.</t>
  </si>
  <si>
    <t>Реконструкция существующих ТП с установкой КТПБ-10/0,4кВ взамен существующих КТП</t>
  </si>
  <si>
    <t>шт</t>
  </si>
  <si>
    <t>Автоматизированная система коммерческого учета электроэнергии ПС областных РЭС и РП города, и расширение существующих систем диспетчеризации с установкой систем телемеханики и связи в ЖРЭС, ТРЭС АО «АЖК</t>
  </si>
  <si>
    <t>Установка систем телемеханики в ТП города</t>
  </si>
  <si>
    <t>комплект</t>
  </si>
  <si>
    <t>по Алматинской области</t>
  </si>
  <si>
    <t>Строительство двух ЛЭП-110 кВ ПС 220/110/10 кВ «Каскелен» - ПС 110/35/10 кВ № 94А «Северный Каскелен», с отпайкой к  ПС 110/10 кВ № 27А «Каскелен»</t>
  </si>
  <si>
    <t>Приобретение кабельно-проводниковой продукции и строительсво ЛЭП</t>
  </si>
  <si>
    <t>Реконструкция электрических сетей 10/0,4кВ РЭС "Отеген батыр"</t>
  </si>
  <si>
    <t>Замена ВЛ-0,4 на ВЛИ-0,4кВ</t>
  </si>
  <si>
    <t>Замена ВЛ-10кВ на ВЛИ-10кВ</t>
  </si>
  <si>
    <t>Реконструкция электрических сетей 6-10/0,4кВ Карасайского РЭС</t>
  </si>
  <si>
    <t xml:space="preserve">Замена ВЛ-0,4 на ВЛИ-0,4кВ </t>
  </si>
  <si>
    <t>Реконструкция электрических сетей 6-10/0,4кВ Талгарского РЭС</t>
  </si>
  <si>
    <t>8.1.</t>
  </si>
  <si>
    <t>Разработка ПСД Реконструкция ПС 220/110/35/10кВ №68И "Шелек"</t>
  </si>
  <si>
    <t>ПСД</t>
  </si>
  <si>
    <t>компл</t>
  </si>
  <si>
    <t>Установка системы телемеханники на ПС области</t>
  </si>
  <si>
    <r>
      <t xml:space="preserve">Капитальный ремонт распределительных сетей и оборудования: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ремонт оборудования ПС-35 кВ и выше, ремонт ЛЭП -35 кВ и выше, ремонт ВЛ-6-10 кВ, ремонт ВЛ-0,4кВ, ремонт КЛ-10 кВ, ремонт КЛ-0,4 кВ, ремонт оборудования ТП, ремонт средств связи, ремонт релейной защиты и автоматики, замена электроизмерительных приборов, ремонт оргтехники.</t>
    </r>
  </si>
  <si>
    <t>Дополнительные мероприятия</t>
  </si>
  <si>
    <t>г.Алматы</t>
  </si>
  <si>
    <t>Модернизация и реконструкция ПС в зоне г.Алматы</t>
  </si>
  <si>
    <t>12</t>
  </si>
  <si>
    <t>«Перевод ПС-35/10кВ №133А «Орбита» в РП-10кВ совмещенный с ТП-10/0,4кВ»</t>
  </si>
  <si>
    <t>13</t>
  </si>
  <si>
    <t xml:space="preserve"> Реконструкция ЛЭП-110кВ №103А/104А с заменой существующего провода на композитный</t>
  </si>
  <si>
    <t>Замена провода</t>
  </si>
  <si>
    <t>Модернизация и реконструкция ЛЭП-6-10-0,4 кВ в зоне г.Алматы</t>
  </si>
  <si>
    <t>14</t>
  </si>
  <si>
    <t>Разработка ПСД 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</si>
  <si>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15</t>
  </si>
  <si>
    <t>Разработка ПСД 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</si>
  <si>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«Реконструкция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электроснабжения»</t>
  </si>
  <si>
    <t>Замена КЛ 6кВ на 10кВ</t>
  </si>
  <si>
    <t>Замена КТП</t>
  </si>
  <si>
    <t>Реконструкция оборудования ТП</t>
  </si>
  <si>
    <t>17</t>
  </si>
  <si>
    <t>Перевод электрических сетей 6 кВ РП-48, РП-49 и ТП-001 на повышенное напряжение 10 кВ. Замена оборудования и прокладка новых КЛ-10 кВ</t>
  </si>
  <si>
    <t>Замена КЛ-6кВ на КЛ-10кВ</t>
  </si>
  <si>
    <t>Реконструкция и модернизации ПС в зоне Алматинской области</t>
  </si>
  <si>
    <t>Реконструкция ПС-220кВ №140А «Западная» с заменой автотрансформаторов</t>
  </si>
  <si>
    <t>Замена АТ-1 и АТ-2 2*63МВА на 2*125 МВА</t>
  </si>
  <si>
    <t>Модернизация и реконструкция ЛЭП-35 и выше в зоне Алматинской области</t>
  </si>
  <si>
    <t xml:space="preserve"> Реконструкция ВЛ-110кВ №137А ПС-110кВ №115А "Куртинская"- ПС-110кВ №114А "Междуреченская"</t>
  </si>
  <si>
    <t>Реконструкция ВЛ-110 кВ №138А, №129А</t>
  </si>
  <si>
    <t>21</t>
  </si>
  <si>
    <t>Разработка ПСД "Перевод отрезка ВЛ-220кВ №2063/2073 от ПС №147А "Таугуль" до опоры №9 в КЛ-220кВ"</t>
  </si>
  <si>
    <t>Реконструкция и модернизация электрических сетей-6-10-0,4кВ в зоне Алматинской области</t>
  </si>
  <si>
    <t>Реконструкция и модернизация ЛЭП-6-10-0,4кВ в зоне Алматинской области</t>
  </si>
  <si>
    <t>Замена ВЛ-0,4кВ на СИП</t>
  </si>
  <si>
    <t>Установка ТП-10/0,4кВ</t>
  </si>
  <si>
    <t>компл.</t>
  </si>
  <si>
    <t>5</t>
  </si>
  <si>
    <t>6</t>
  </si>
  <si>
    <t>7</t>
  </si>
  <si>
    <t>8</t>
  </si>
  <si>
    <t>9</t>
  </si>
  <si>
    <t>10</t>
  </si>
  <si>
    <t>11</t>
  </si>
  <si>
    <t xml:space="preserve">приобретение и прокладка силового кабеля 10 кВ </t>
  </si>
  <si>
    <t>16</t>
  </si>
  <si>
    <t>18</t>
  </si>
  <si>
    <t>19</t>
  </si>
  <si>
    <t>20</t>
  </si>
  <si>
    <t>22</t>
  </si>
  <si>
    <t>23</t>
  </si>
  <si>
    <t>24</t>
  </si>
  <si>
    <t>Разработка ПСД</t>
  </si>
  <si>
    <t>Приобретение и монтаж шкафов учета</t>
  </si>
  <si>
    <t>Приобретение и монтаж УСПД</t>
  </si>
  <si>
    <t>Приобретение и монтаж трансформаторов тока</t>
  </si>
  <si>
    <t>25</t>
  </si>
  <si>
    <t>26</t>
  </si>
  <si>
    <t>27</t>
  </si>
  <si>
    <t>29</t>
  </si>
  <si>
    <t>Капитальный ремонт ВЛ</t>
  </si>
  <si>
    <t>Капитальный ремонт КЛ</t>
  </si>
  <si>
    <t>Замена КТПН</t>
  </si>
  <si>
    <t>Приобретение основных средств и нематериальных активов</t>
  </si>
  <si>
    <t>Увеличение уставного капитала</t>
  </si>
  <si>
    <t>35</t>
  </si>
  <si>
    <t>Приобретение и монтаж элегазовые колонковые выключатели 110 кВ, 2000А</t>
  </si>
  <si>
    <t>37</t>
  </si>
  <si>
    <t>38</t>
  </si>
  <si>
    <t xml:space="preserve">Приобретение и монтаж выкуумного выключателя 10 кВ </t>
  </si>
  <si>
    <t>39</t>
  </si>
  <si>
    <t>Приобретение элегазовые колонковые выключатели типа LW30-252, 220кВ</t>
  </si>
  <si>
    <t>Приобретение и монтаж блока измерительно-преоброзовательный РТВ</t>
  </si>
  <si>
    <t>Приобретение и монтаж элегазовые выключатели 110 кВ</t>
  </si>
  <si>
    <t>Приобретение и монтаж выключателя ваккумный наружной установки с функцией АПВ</t>
  </si>
  <si>
    <t>Приобретение и прокладка КЛ-10 кВ</t>
  </si>
  <si>
    <t>28</t>
  </si>
  <si>
    <t>Монтаж Фьюсевера</t>
  </si>
  <si>
    <t>Монтаж элегазовых выключателей</t>
  </si>
  <si>
    <t>Монтаж трансформатора ТМГ</t>
  </si>
  <si>
    <t>Монтаж КТПН</t>
  </si>
  <si>
    <t>Количество в натуральных показателях</t>
  </si>
  <si>
    <t>план</t>
  </si>
  <si>
    <t>факт</t>
  </si>
  <si>
    <t>Информация о реализации инвестиционной программы (проекта) в разрезе источников финансирования, тыс. тенге</t>
  </si>
  <si>
    <t>Информация субъекта естественной монополии</t>
  </si>
  <si>
    <t>о ходе исполнения субъектом инвестиционной программы за 1 квартал 2024 года</t>
  </si>
  <si>
    <t>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</t>
  </si>
  <si>
    <t>монтаж шкафа распределения</t>
  </si>
  <si>
    <t xml:space="preserve">Поставка устройств сбора данных телеметрии для РП </t>
  </si>
  <si>
    <t xml:space="preserve">Поставка устройств сбора данных телеметрии для ТП </t>
  </si>
  <si>
    <t xml:space="preserve">Поставка кабеля 10 кВ </t>
  </si>
  <si>
    <t xml:space="preserve">Монтаж выкуумного выключателя 10 кВ </t>
  </si>
  <si>
    <t>Комплексные работы по разработке ПСД на установку измерительного комплекса, приборов учета и устройств сбора и передачи данных АСКУЭ на ТП г.Алматы  (Перенос срока исполнения мероприятий с 2023 года)</t>
  </si>
  <si>
    <t>Разработка ПСД "Реконструкция ЛЭП-110кВ №103А/104А с заменой существующего провода на композитный  (Перенос срока исполнения мероприятий с 2023 года)</t>
  </si>
  <si>
    <t>Строительство 2 КЛ-10 кВ от разных секций ПС-119А на РП-183 с установкой в/в ячейки на ПС-119А и РП-183  (Перенос срока исполнения мероприятий с 2023 года)</t>
  </si>
  <si>
    <t>Комплексные работы по замене основного оборудования по г.Алматы и Алматинской области  (Перенос срока исполнения мероприятий с 2023 года)</t>
  </si>
  <si>
    <t>Капитальный ремонт распределительных сетей и оборудования (Перенос срока исполнения мероприятий с 2023 года)</t>
  </si>
  <si>
    <t>Прибор для измерения показателей качества и учета электрической энергии (Перенос срока исполнения мероприятий с 2023 года)</t>
  </si>
  <si>
    <t>Амперметр (Перенос срока исполнения мероприятий с 2023 года)</t>
  </si>
  <si>
    <t>Вольтметр (Перенос срока исполнения мероприятий с 2023 года)</t>
  </si>
  <si>
    <t>Трансформатор напряжения (Перенос срока исполнения мероприятий с 2023 года)</t>
  </si>
  <si>
    <t>Устройство зарядно-выпрямительное (Перенос срока исполнения мероприятий с 2023 года)</t>
  </si>
  <si>
    <t>Оборудование ТП-4408 ул.Потанина 302 (Перенос срока исполнения мероприятий с 2023 года)</t>
  </si>
  <si>
    <t>Ноутбук планшетный 7 штук (Перенос срока исполнения мероприятий с 2023 года)</t>
  </si>
  <si>
    <t>Реконструкции ПС с заменой ОД КЗ 35-110кВ на элегазовые выключатели  (Перенос срока исполнения мероприятий с 2023 года)</t>
  </si>
  <si>
    <t>Реконструкции ПС с заменой масляных выключателей на вакуумные реклоузеры и элегазовые выключатели  (Перенос срока исполнения мероприятий с 2023 года)</t>
  </si>
  <si>
    <t>Реконструкции ПС с заменой выключателей ВМ и ВМГ на вакуумные выключатели (ретрофит) г.Алматы  (Перенос срока исполнения мероприятий с 2023 года)</t>
  </si>
  <si>
    <t xml:space="preserve"> Замена ОДКЗ-110кВ, с модернизацией устройств РЗиА РЗиА и АСКУЭ на №55И ПС «Панфиловская», ПС №29А «Узын Агаш», ПС №114 «Междуреченская», №121И ПС «Есик Западная», ПС №39И «БайдекеБи» Алматинской области   (Перенос срока исполнения мероприятий с 2023 года)</t>
  </si>
  <si>
    <t>Оптимизация протяженных сетей 6-10кВ с установкой в сеть "умных" выключателей  (Перенос срока исполнения мероприятий с 2023 года)</t>
  </si>
  <si>
    <t>Замена аккумуляторных батарей на подстанциях 35/110/220кВ  г. Алматы   (Перенос срока исполнения мероприятий с 2023 года)</t>
  </si>
  <si>
    <t>«Замена существующей КЛ-10 кВ ф.1-35А от ПС-35А до опоры №1 ВЛ-10 кВ с выносом с территории застройки, расположенный по адресу: Илийский район, п. Боралдай»   (Перенос срока исполнения мероприятий с 2023 года)</t>
  </si>
  <si>
    <t>30</t>
  </si>
  <si>
    <t>36.1</t>
  </si>
  <si>
    <t>36.2</t>
  </si>
  <si>
    <t>Замена СКТП-10/0,4кВ на КТПН-10/0,4кВ (с увеличением мощности трансформаторов) Есикский РЭС, Карасайский РЭС, Отеген Батыр РЭС (КТПН-Т-400/10 У1 воздушнный ввод на ВНА, выход 0,4кВ (4*250А) корпус крашенный металл   (Перенос срока исполнения мероприятий с 2023 года)</t>
  </si>
  <si>
    <t>31</t>
  </si>
  <si>
    <t>32.1</t>
  </si>
  <si>
    <t>37.1</t>
  </si>
  <si>
    <t>37.2</t>
  </si>
  <si>
    <t>40</t>
  </si>
  <si>
    <t>41</t>
  </si>
  <si>
    <t>5.1.</t>
  </si>
  <si>
    <t>5.2.</t>
  </si>
  <si>
    <t>9.1.</t>
  </si>
  <si>
    <t>10.1.</t>
  </si>
  <si>
    <t>10.2.</t>
  </si>
  <si>
    <t>11.1.</t>
  </si>
  <si>
    <t>11.2.</t>
  </si>
  <si>
    <t>14.1.</t>
  </si>
  <si>
    <t>17.1.</t>
  </si>
  <si>
    <t>18.1.</t>
  </si>
  <si>
    <t>19.1.</t>
  </si>
  <si>
    <t>23.1.</t>
  </si>
  <si>
    <t>24.1.</t>
  </si>
  <si>
    <t>25.1.</t>
  </si>
  <si>
    <t>26.1.</t>
  </si>
  <si>
    <t>27.1.</t>
  </si>
  <si>
    <t>28.1.</t>
  </si>
  <si>
    <t>28.2.</t>
  </si>
  <si>
    <t>29.1.</t>
  </si>
  <si>
    <t>31.1.</t>
  </si>
  <si>
    <t>38.1.</t>
  </si>
  <si>
    <t>38.2.</t>
  </si>
  <si>
    <t>39.1.</t>
  </si>
  <si>
    <t>40.1.</t>
  </si>
  <si>
    <t>4</t>
  </si>
  <si>
    <t>Приобретение и монтаж вакуумного выключателя 35 кВ (2500А)</t>
  </si>
  <si>
    <t xml:space="preserve">Приобретение и монтаж вакуумного выключателя 10 кВ  </t>
  </si>
  <si>
    <t>Реконструкция ПС-220кВ №140А «Западная» с заменой автотрансформаторов (Перенос срока исполнения мероприятий с 2023 года)</t>
  </si>
  <si>
    <t xml:space="preserve">Приобретение элегазовые колонковые выключатели 110 кВ, 2000А  </t>
  </si>
  <si>
    <t>6.1.</t>
  </si>
  <si>
    <t>6.2.</t>
  </si>
  <si>
    <t>6.3.</t>
  </si>
  <si>
    <t>6.4.</t>
  </si>
  <si>
    <t>12.1.</t>
  </si>
  <si>
    <t>12.2.</t>
  </si>
  <si>
    <t>15.1.</t>
  </si>
  <si>
    <t>15.2.</t>
  </si>
  <si>
    <t>15.3.</t>
  </si>
  <si>
    <t>15.4.</t>
  </si>
  <si>
    <t>15.5.</t>
  </si>
  <si>
    <t>15.6.</t>
  </si>
  <si>
    <t>17.2.</t>
  </si>
  <si>
    <t>17.3.</t>
  </si>
  <si>
    <t>17.4.</t>
  </si>
  <si>
    <t>17.5.</t>
  </si>
  <si>
    <t>17.6.</t>
  </si>
  <si>
    <t>19.2.</t>
  </si>
  <si>
    <t>20.1.</t>
  </si>
  <si>
    <t>23.2.</t>
  </si>
  <si>
    <t>23.3.</t>
  </si>
  <si>
    <t>шт.</t>
  </si>
  <si>
    <t>16
3</t>
  </si>
  <si>
    <t>компл.
шт</t>
  </si>
  <si>
    <t>10
3</t>
  </si>
  <si>
    <t>378,609
122</t>
  </si>
  <si>
    <t>работа</t>
  </si>
  <si>
    <t>км
шт                                      компл.</t>
  </si>
  <si>
    <t>13,395
100                                      66</t>
  </si>
  <si>
    <t xml:space="preserve">ПСД
шт                                     </t>
  </si>
  <si>
    <t xml:space="preserve">1
10582                                     </t>
  </si>
  <si>
    <t xml:space="preserve">СМР
компл.                                     </t>
  </si>
  <si>
    <t xml:space="preserve">
2                                     </t>
  </si>
  <si>
    <t xml:space="preserve">1
170                                     </t>
  </si>
  <si>
    <t>работа
шт</t>
  </si>
  <si>
    <t>1
52</t>
  </si>
  <si>
    <t>Реконструкции ПС с заменой выключателей ВМ и ВМГ на вакуумные выключатели (ретрофит) Алматинская область (Перенос срока исполнения мероприятий с 2023 года)</t>
  </si>
  <si>
    <t>Замена СКТП-10/0,4кВ на КТПН-10/0,4кВ (с увеличением мощности трансформаторов) Есикский РЭС, Карасайский РЭС, Отеген Батыр РЭС (КТПН-Т-630/10 У2 воздушнный ввод на ВНА, выход 0,4кВ (4*250А) корпус крашенный металл   (Перенос срока исполнения мероприятий с 2023 года)</t>
  </si>
  <si>
    <t>Замена аккумуляторных батарей на подстанциях 35/110/220кВ Алматинской области   (Перенос срока исполнения мероприятий с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</si>
</sst>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_р_._-;\-* #,##0_р_._-;_-* &quot;-&quot;??_р_._-;_-@_-"/>
    <numFmt numFmtId="165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" fillId="0" borderId="0">
      <alignment horizontal="left" vertical="top"/>
    </xf>
    <xf numFmtId="0" fontId="9" fillId="0" borderId="0"/>
    <xf numFmtId="0" fontId="3" fillId="0" borderId="0"/>
    <xf numFmtId="0" fontId="1" fillId="0" borderId="0"/>
    <xf numFmtId="0" fontId="10" fillId="0" borderId="0"/>
    <xf numFmtId="0" fontId="4" fillId="0" borderId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0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3" fontId="6" fillId="2" borderId="0" xfId="0" applyNumberFormat="1" applyFont="1" applyFill="1"/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0" fontId="6" fillId="2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2" borderId="1" xfId="0" applyFont="1" applyFill="1" applyBorder="1"/>
    <xf numFmtId="0" fontId="0" fillId="2" borderId="1" xfId="0" applyFill="1" applyBorder="1"/>
    <xf numFmtId="3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13" fillId="0" borderId="13" xfId="0" applyFont="1" applyFill="1" applyBorder="1" applyAlignment="1">
      <alignment horizontal="center" vertical="center"/>
    </xf>
    <xf numFmtId="0" fontId="25" fillId="2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/>
    </xf>
    <xf numFmtId="0" fontId="25" fillId="0" borderId="1" xfId="0" applyFont="1" applyFill="1" applyBorder="1"/>
    <xf numFmtId="0" fontId="25" fillId="0" borderId="11" xfId="0" applyFont="1" applyFill="1" applyBorder="1"/>
    <xf numFmtId="0" fontId="25" fillId="0" borderId="0" xfId="0" applyFont="1" applyFill="1"/>
    <xf numFmtId="0" fontId="23" fillId="0" borderId="13" xfId="0" applyFont="1" applyFill="1" applyBorder="1" applyAlignment="1">
      <alignment horizontal="center" vertical="center" wrapText="1"/>
    </xf>
    <xf numFmtId="3" fontId="24" fillId="0" borderId="13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/>
    </xf>
    <xf numFmtId="0" fontId="25" fillId="0" borderId="13" xfId="0" applyFont="1" applyFill="1" applyBorder="1"/>
    <xf numFmtId="0" fontId="25" fillId="0" borderId="14" xfId="0" applyFont="1" applyFill="1" applyBorder="1"/>
    <xf numFmtId="0" fontId="6" fillId="2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3" fontId="13" fillId="0" borderId="13" xfId="0" applyNumberFormat="1" applyFont="1" applyFill="1" applyBorder="1" applyAlignment="1">
      <alignment horizontal="center" vertical="center"/>
    </xf>
    <xf numFmtId="164" fontId="14" fillId="0" borderId="13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center" vertical="center"/>
    </xf>
    <xf numFmtId="9" fontId="6" fillId="2" borderId="0" xfId="22" applyFont="1" applyFill="1" applyAlignment="1">
      <alignment vertical="center"/>
    </xf>
    <xf numFmtId="0" fontId="23" fillId="0" borderId="13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164" fontId="14" fillId="0" borderId="8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4" fillId="0" borderId="2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left" vertical="center" wrapText="1"/>
    </xf>
    <xf numFmtId="3" fontId="13" fillId="0" borderId="15" xfId="0" applyNumberFormat="1" applyFont="1" applyFill="1" applyBorder="1" applyAlignment="1">
      <alignment horizontal="center" vertical="center"/>
    </xf>
    <xf numFmtId="164" fontId="13" fillId="0" borderId="15" xfId="1" applyNumberFormat="1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164" fontId="14" fillId="0" borderId="17" xfId="1" applyNumberFormat="1" applyFont="1" applyFill="1" applyBorder="1" applyAlignment="1">
      <alignment horizontal="right" vertical="center" wrapText="1"/>
    </xf>
    <xf numFmtId="0" fontId="6" fillId="0" borderId="18" xfId="0" applyFont="1" applyFill="1" applyBorder="1"/>
    <xf numFmtId="0" fontId="6" fillId="0" borderId="15" xfId="0" applyFont="1" applyFill="1" applyBorder="1"/>
    <xf numFmtId="0" fontId="6" fillId="0" borderId="9" xfId="0" applyFont="1" applyFill="1" applyBorder="1"/>
    <xf numFmtId="164" fontId="14" fillId="0" borderId="20" xfId="1" applyNumberFormat="1" applyFont="1" applyFill="1" applyBorder="1" applyAlignment="1">
      <alignment horizontal="center" vertical="center" wrapText="1"/>
    </xf>
    <xf numFmtId="0" fontId="6" fillId="0" borderId="25" xfId="0" applyFont="1" applyFill="1" applyBorder="1"/>
    <xf numFmtId="49" fontId="14" fillId="0" borderId="24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center" vertical="center"/>
    </xf>
    <xf numFmtId="3" fontId="14" fillId="0" borderId="2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/>
    </xf>
    <xf numFmtId="0" fontId="6" fillId="0" borderId="8" xfId="0" applyFont="1" applyFill="1" applyBorder="1"/>
    <xf numFmtId="49" fontId="13" fillId="0" borderId="22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164" fontId="13" fillId="0" borderId="17" xfId="1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/>
    </xf>
    <xf numFmtId="0" fontId="6" fillId="0" borderId="17" xfId="0" applyFont="1" applyFill="1" applyBorder="1"/>
    <xf numFmtId="3" fontId="13" fillId="0" borderId="15" xfId="2" applyNumberFormat="1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 vertical="center"/>
    </xf>
    <xf numFmtId="164" fontId="13" fillId="0" borderId="18" xfId="1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49" fontId="13" fillId="0" borderId="27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2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 vertical="center"/>
    </xf>
    <xf numFmtId="3" fontId="13" fillId="0" borderId="2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wrapText="1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28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vertical="center"/>
    </xf>
    <xf numFmtId="3" fontId="13" fillId="0" borderId="18" xfId="0" applyNumberFormat="1" applyFont="1" applyFill="1" applyBorder="1" applyAlignment="1">
      <alignment horizontal="center" vertical="center"/>
    </xf>
    <xf numFmtId="164" fontId="14" fillId="0" borderId="17" xfId="1" applyNumberFormat="1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vertical="center"/>
    </xf>
    <xf numFmtId="0" fontId="12" fillId="0" borderId="17" xfId="0" applyFont="1" applyFill="1" applyBorder="1" applyAlignment="1"/>
    <xf numFmtId="0" fontId="6" fillId="0" borderId="17" xfId="0" applyFont="1" applyFill="1" applyBorder="1" applyAlignment="1"/>
    <xf numFmtId="0" fontId="6" fillId="0" borderId="18" xfId="0" applyFont="1" applyFill="1" applyBorder="1" applyAlignment="1"/>
    <xf numFmtId="0" fontId="13" fillId="0" borderId="1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/>
    <xf numFmtId="0" fontId="16" fillId="0" borderId="30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vertical="center"/>
    </xf>
    <xf numFmtId="49" fontId="13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49" fontId="13" fillId="3" borderId="12" xfId="0" applyNumberFormat="1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13" xfId="0" applyFill="1" applyBorder="1" applyAlignment="1">
      <alignment horizontal="center" wrapText="1"/>
    </xf>
    <xf numFmtId="3" fontId="16" fillId="3" borderId="13" xfId="0" applyNumberFormat="1" applyFont="1" applyFill="1" applyBorder="1" applyAlignment="1">
      <alignment wrapText="1"/>
    </xf>
    <xf numFmtId="0" fontId="18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/>
    <xf numFmtId="49" fontId="14" fillId="3" borderId="16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left" vertical="center" wrapText="1"/>
    </xf>
    <xf numFmtId="0" fontId="0" fillId="3" borderId="17" xfId="0" applyFill="1" applyBorder="1"/>
    <xf numFmtId="0" fontId="0" fillId="3" borderId="17" xfId="0" applyFill="1" applyBorder="1" applyAlignment="1">
      <alignment horizontal="center"/>
    </xf>
    <xf numFmtId="0" fontId="18" fillId="3" borderId="17" xfId="0" applyFont="1" applyFill="1" applyBorder="1" applyAlignment="1">
      <alignment horizontal="center" vertical="center"/>
    </xf>
    <xf numFmtId="0" fontId="6" fillId="3" borderId="18" xfId="0" applyFont="1" applyFill="1" applyBorder="1"/>
    <xf numFmtId="49" fontId="14" fillId="3" borderId="30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center" vertical="center" wrapText="1"/>
    </xf>
    <xf numFmtId="3" fontId="13" fillId="3" borderId="15" xfId="0" applyNumberFormat="1" applyFont="1" applyFill="1" applyBorder="1" applyAlignment="1">
      <alignment horizontal="center" vertical="center"/>
    </xf>
    <xf numFmtId="164" fontId="14" fillId="3" borderId="15" xfId="1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/>
    </xf>
    <xf numFmtId="0" fontId="6" fillId="3" borderId="15" xfId="0" applyFont="1" applyFill="1" applyBorder="1"/>
    <xf numFmtId="0" fontId="6" fillId="3" borderId="26" xfId="0" applyFont="1" applyFill="1" applyBorder="1"/>
    <xf numFmtId="0" fontId="0" fillId="3" borderId="15" xfId="0" applyFill="1" applyBorder="1" applyAlignment="1">
      <alignment wrapText="1"/>
    </xf>
    <xf numFmtId="0" fontId="0" fillId="3" borderId="15" xfId="0" applyFill="1" applyBorder="1" applyAlignment="1">
      <alignment horizontal="center" wrapText="1"/>
    </xf>
    <xf numFmtId="0" fontId="18" fillId="3" borderId="15" xfId="0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center" wrapText="1"/>
    </xf>
    <xf numFmtId="0" fontId="18" fillId="3" borderId="20" xfId="0" applyFont="1" applyFill="1" applyBorder="1"/>
    <xf numFmtId="0" fontId="18" fillId="3" borderId="20" xfId="0" applyFont="1" applyFill="1" applyBorder="1" applyAlignment="1">
      <alignment horizontal="center"/>
    </xf>
    <xf numFmtId="3" fontId="13" fillId="3" borderId="20" xfId="0" applyNumberFormat="1" applyFont="1" applyFill="1" applyBorder="1" applyAlignment="1">
      <alignment vertical="center"/>
    </xf>
    <xf numFmtId="0" fontId="18" fillId="3" borderId="20" xfId="0" applyFont="1" applyFill="1" applyBorder="1" applyAlignment="1">
      <alignment horizontal="center" vertical="center"/>
    </xf>
    <xf numFmtId="0" fontId="12" fillId="3" borderId="20" xfId="0" applyFont="1" applyFill="1" applyBorder="1" applyAlignment="1"/>
    <xf numFmtId="0" fontId="7" fillId="3" borderId="20" xfId="0" applyFont="1" applyFill="1" applyBorder="1" applyAlignment="1"/>
    <xf numFmtId="0" fontId="7" fillId="3" borderId="25" xfId="0" applyFont="1" applyFill="1" applyBorder="1" applyAlignment="1"/>
    <xf numFmtId="3" fontId="13" fillId="0" borderId="8" xfId="0" applyNumberFormat="1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164" fontId="14" fillId="0" borderId="8" xfId="1" applyNumberFormat="1" applyFont="1" applyFill="1" applyBorder="1" applyAlignment="1">
      <alignment horizontal="center" vertical="center" wrapText="1"/>
    </xf>
    <xf numFmtId="164" fontId="14" fillId="0" borderId="8" xfId="1" applyNumberFormat="1" applyFont="1" applyFill="1" applyBorder="1" applyAlignment="1">
      <alignment horizontal="right" vertical="center" wrapText="1"/>
    </xf>
    <xf numFmtId="3" fontId="13" fillId="0" borderId="14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13" xfId="1" applyNumberFormat="1" applyFont="1" applyFill="1" applyBorder="1" applyAlignment="1">
      <alignment horizontal="center" vertical="center" wrapText="1"/>
    </xf>
    <xf numFmtId="164" fontId="14" fillId="0" borderId="8" xfId="1" applyNumberFormat="1" applyFont="1" applyFill="1" applyBorder="1" applyAlignment="1">
      <alignment horizontal="center" vertical="center" wrapText="1"/>
    </xf>
    <xf numFmtId="164" fontId="14" fillId="0" borderId="13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164" fontId="14" fillId="0" borderId="19" xfId="1" applyNumberFormat="1" applyFont="1" applyFill="1" applyBorder="1" applyAlignment="1">
      <alignment horizontal="center" vertical="center" wrapText="1"/>
    </xf>
    <xf numFmtId="164" fontId="14" fillId="0" borderId="15" xfId="1" applyNumberFormat="1" applyFont="1" applyFill="1" applyBorder="1" applyAlignment="1">
      <alignment horizontal="center" vertical="center" wrapText="1"/>
    </xf>
    <xf numFmtId="164" fontId="14" fillId="0" borderId="20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164" fontId="14" fillId="0" borderId="9" xfId="1" applyNumberFormat="1" applyFont="1" applyFill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0" fillId="0" borderId="14" xfId="0" applyFill="1" applyBorder="1" applyAlignment="1">
      <alignment horizontal="right" vertical="center" wrapText="1"/>
    </xf>
    <xf numFmtId="3" fontId="13" fillId="0" borderId="23" xfId="0" applyNumberFormat="1" applyFont="1" applyFill="1" applyBorder="1" applyAlignment="1">
      <alignment horizontal="center" vertical="center"/>
    </xf>
    <xf numFmtId="3" fontId="13" fillId="0" borderId="28" xfId="0" applyNumberFormat="1" applyFont="1" applyFill="1" applyBorder="1" applyAlignment="1">
      <alignment horizontal="center" vertical="center"/>
    </xf>
    <xf numFmtId="164" fontId="14" fillId="0" borderId="8" xfId="1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13" xfId="0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13" fillId="0" borderId="9" xfId="1" applyNumberFormat="1" applyFont="1" applyFill="1" applyBorder="1" applyAlignment="1">
      <alignment horizontal="center" vertical="center" wrapText="1"/>
    </xf>
    <xf numFmtId="164" fontId="13" fillId="0" borderId="14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3" fontId="13" fillId="0" borderId="14" xfId="0" applyNumberFormat="1" applyFont="1" applyFill="1" applyBorder="1" applyAlignment="1">
      <alignment horizontal="center" vertical="center"/>
    </xf>
    <xf numFmtId="164" fontId="13" fillId="0" borderId="11" xfId="1" applyNumberFormat="1" applyFont="1" applyFill="1" applyBorder="1" applyAlignment="1">
      <alignment horizontal="center" vertical="center" wrapText="1"/>
    </xf>
    <xf numFmtId="164" fontId="14" fillId="0" borderId="9" xfId="1" applyNumberFormat="1" applyFont="1" applyFill="1" applyBorder="1" applyAlignment="1">
      <alignment horizontal="center" vertical="center" wrapText="1"/>
    </xf>
    <xf numFmtId="164" fontId="14" fillId="0" borderId="14" xfId="1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 vertical="center"/>
    </xf>
    <xf numFmtId="3" fontId="13" fillId="0" borderId="19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Fill="1" applyBorder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3" fontId="13" fillId="0" borderId="19" xfId="0" applyNumberFormat="1" applyFont="1" applyFill="1" applyBorder="1" applyAlignment="1">
      <alignment horizontal="center" vertical="center"/>
    </xf>
    <xf numFmtId="3" fontId="13" fillId="0" borderId="15" xfId="0" applyNumberFormat="1" applyFont="1" applyFill="1" applyBorder="1" applyAlignment="1">
      <alignment horizontal="center" vertical="center"/>
    </xf>
    <xf numFmtId="3" fontId="13" fillId="0" borderId="20" xfId="0" applyNumberFormat="1" applyFont="1" applyFill="1" applyBorder="1" applyAlignment="1">
      <alignment horizontal="center" vertical="center"/>
    </xf>
    <xf numFmtId="164" fontId="13" fillId="0" borderId="23" xfId="1" applyNumberFormat="1" applyFont="1" applyFill="1" applyBorder="1" applyAlignment="1">
      <alignment horizontal="center" vertical="center" wrapText="1"/>
    </xf>
    <xf numFmtId="164" fontId="13" fillId="0" borderId="28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/>
    <xf numFmtId="164" fontId="13" fillId="0" borderId="6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64" fontId="13" fillId="0" borderId="19" xfId="1" applyNumberFormat="1" applyFont="1" applyFill="1" applyBorder="1" applyAlignment="1">
      <alignment horizontal="center" vertical="center" wrapText="1"/>
    </xf>
    <xf numFmtId="164" fontId="13" fillId="0" borderId="15" xfId="1" applyNumberFormat="1" applyFont="1" applyFill="1" applyBorder="1" applyAlignment="1">
      <alignment horizontal="center" vertical="center" wrapText="1"/>
    </xf>
    <xf numFmtId="164" fontId="13" fillId="0" borderId="20" xfId="1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164" fontId="13" fillId="0" borderId="21" xfId="1" applyNumberFormat="1" applyFont="1" applyFill="1" applyBorder="1" applyAlignment="1">
      <alignment horizontal="center" vertical="center" wrapText="1"/>
    </xf>
    <xf numFmtId="164" fontId="13" fillId="0" borderId="26" xfId="1" applyNumberFormat="1" applyFont="1" applyFill="1" applyBorder="1" applyAlignment="1">
      <alignment horizontal="center" vertical="center" wrapText="1"/>
    </xf>
    <xf numFmtId="164" fontId="13" fillId="0" borderId="25" xfId="1" applyNumberFormat="1" applyFont="1" applyFill="1" applyBorder="1" applyAlignment="1">
      <alignment horizontal="center" vertical="center" wrapText="1"/>
    </xf>
    <xf numFmtId="3" fontId="13" fillId="0" borderId="21" xfId="0" applyNumberFormat="1" applyFont="1" applyFill="1" applyBorder="1" applyAlignment="1">
      <alignment horizontal="center" vertical="center"/>
    </xf>
    <xf numFmtId="3" fontId="13" fillId="0" borderId="2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4" xfId="0" applyNumberFormat="1" applyFont="1" applyFill="1" applyBorder="1" applyAlignment="1">
      <alignment horizontal="center" vertical="center"/>
    </xf>
    <xf numFmtId="164" fontId="14" fillId="0" borderId="21" xfId="1" applyNumberFormat="1" applyFont="1" applyFill="1" applyBorder="1" applyAlignment="1">
      <alignment horizontal="center" vertical="center" wrapText="1"/>
    </xf>
    <xf numFmtId="164" fontId="14" fillId="0" borderId="26" xfId="1" applyNumberFormat="1" applyFont="1" applyFill="1" applyBorder="1" applyAlignment="1">
      <alignment horizontal="center" vertical="center" wrapText="1"/>
    </xf>
    <xf numFmtId="164" fontId="14" fillId="0" borderId="25" xfId="1" applyNumberFormat="1" applyFont="1" applyFill="1" applyBorder="1" applyAlignment="1">
      <alignment horizontal="center" vertical="center" wrapText="1"/>
    </xf>
  </cellXfs>
  <cellStyles count="23">
    <cellStyle name="S4" xfId="6" xr:uid="{00000000-0005-0000-0000-000000000000}"/>
    <cellStyle name="Обычный" xfId="0" builtinId="0"/>
    <cellStyle name="Обычный 2" xfId="4" xr:uid="{00000000-0005-0000-0000-000002000000}"/>
    <cellStyle name="Обычный 3" xfId="7" xr:uid="{00000000-0005-0000-0000-000003000000}"/>
    <cellStyle name="Обычный 3 2" xfId="1" xr:uid="{00000000-0005-0000-0000-000004000000}"/>
    <cellStyle name="Обычный 3 2 2 2 2" xfId="8" xr:uid="{00000000-0005-0000-0000-000005000000}"/>
    <cellStyle name="Обычный 3 2 2 5" xfId="9" xr:uid="{00000000-0005-0000-0000-000006000000}"/>
    <cellStyle name="Обычный 4" xfId="10" xr:uid="{00000000-0005-0000-0000-000007000000}"/>
    <cellStyle name="Обычный 58" xfId="11" xr:uid="{00000000-0005-0000-0000-000008000000}"/>
    <cellStyle name="Обычный 59" xfId="12" xr:uid="{00000000-0005-0000-0000-000009000000}"/>
    <cellStyle name="Процентный" xfId="22" builtinId="5"/>
    <cellStyle name="Процентный 2" xfId="15" xr:uid="{00000000-0005-0000-0000-00000A000000}"/>
    <cellStyle name="Финансовый 2" xfId="5" xr:uid="{00000000-0005-0000-0000-00000B000000}"/>
    <cellStyle name="Финансовый 2 10 4" xfId="3" xr:uid="{00000000-0005-0000-0000-00000C000000}"/>
    <cellStyle name="Финансовый 2 2" xfId="16" xr:uid="{00000000-0005-0000-0000-00000D000000}"/>
    <cellStyle name="Финансовый 2 2 2" xfId="20" xr:uid="{00000000-0005-0000-0000-00000E000000}"/>
    <cellStyle name="Финансовый 2 3" xfId="17" xr:uid="{00000000-0005-0000-0000-00000F000000}"/>
    <cellStyle name="Финансовый 2 3 2" xfId="21" xr:uid="{00000000-0005-0000-0000-000010000000}"/>
    <cellStyle name="Финансовый 2 4" xfId="18" xr:uid="{00000000-0005-0000-0000-000011000000}"/>
    <cellStyle name="Финансовый 3" xfId="2" xr:uid="{00000000-0005-0000-0000-000012000000}"/>
    <cellStyle name="Финансовый 4" xfId="13" xr:uid="{00000000-0005-0000-0000-000013000000}"/>
    <cellStyle name="Финансовый 5" xfId="14" xr:uid="{00000000-0005-0000-0000-000014000000}"/>
    <cellStyle name="Финансовый 5 2" xfId="19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29"/>
  <sheetViews>
    <sheetView tabSelected="1" view="pageBreakPreview" zoomScale="60" zoomScaleNormal="80" workbookViewId="0">
      <pane ySplit="14" topLeftCell="A15" activePane="bottomLeft" state="frozen"/>
      <selection pane="bottomLeft" activeCell="T19" sqref="T19"/>
    </sheetView>
  </sheetViews>
  <sheetFormatPr defaultRowHeight="15.75" x14ac:dyDescent="0.25"/>
  <cols>
    <col min="1" max="1" width="9.140625" style="1"/>
    <col min="2" max="2" width="10.28515625" style="7" customWidth="1"/>
    <col min="3" max="3" width="78.85546875" style="3" customWidth="1"/>
    <col min="4" max="6" width="17.28515625" style="4" customWidth="1"/>
    <col min="7" max="8" width="17.85546875" style="1" customWidth="1"/>
    <col min="9" max="10" width="17.28515625" style="12" customWidth="1"/>
    <col min="11" max="12" width="16.5703125" style="1" customWidth="1"/>
    <col min="13" max="14" width="17.140625" style="1" customWidth="1"/>
    <col min="15" max="16" width="20" style="1" customWidth="1"/>
    <col min="17" max="17" width="22.5703125" style="1" customWidth="1"/>
    <col min="18" max="18" width="14.85546875" style="1" customWidth="1"/>
    <col min="19" max="19" width="19.5703125" style="1" customWidth="1"/>
    <col min="20" max="258" width="9.140625" style="1"/>
    <col min="259" max="259" width="8.42578125" style="1" customWidth="1"/>
    <col min="260" max="260" width="62.5703125" style="1" customWidth="1"/>
    <col min="261" max="261" width="21" style="1" customWidth="1"/>
    <col min="262" max="262" width="15.42578125" style="1" customWidth="1"/>
    <col min="263" max="263" width="18.28515625" style="1" customWidth="1"/>
    <col min="264" max="267" width="16.5703125" style="1" customWidth="1"/>
    <col min="268" max="268" width="15.85546875" style="1" customWidth="1"/>
    <col min="269" max="269" width="11.28515625" style="1" customWidth="1"/>
    <col min="270" max="514" width="9.140625" style="1"/>
    <col min="515" max="515" width="8.42578125" style="1" customWidth="1"/>
    <col min="516" max="516" width="62.5703125" style="1" customWidth="1"/>
    <col min="517" max="517" width="21" style="1" customWidth="1"/>
    <col min="518" max="518" width="15.42578125" style="1" customWidth="1"/>
    <col min="519" max="519" width="18.28515625" style="1" customWidth="1"/>
    <col min="520" max="523" width="16.5703125" style="1" customWidth="1"/>
    <col min="524" max="524" width="15.85546875" style="1" customWidth="1"/>
    <col min="525" max="525" width="11.28515625" style="1" customWidth="1"/>
    <col min="526" max="770" width="9.140625" style="1"/>
    <col min="771" max="771" width="8.42578125" style="1" customWidth="1"/>
    <col min="772" max="772" width="62.5703125" style="1" customWidth="1"/>
    <col min="773" max="773" width="21" style="1" customWidth="1"/>
    <col min="774" max="774" width="15.42578125" style="1" customWidth="1"/>
    <col min="775" max="775" width="18.28515625" style="1" customWidth="1"/>
    <col min="776" max="779" width="16.5703125" style="1" customWidth="1"/>
    <col min="780" max="780" width="15.85546875" style="1" customWidth="1"/>
    <col min="781" max="781" width="11.28515625" style="1" customWidth="1"/>
    <col min="782" max="1026" width="9.140625" style="1"/>
    <col min="1027" max="1027" width="8.42578125" style="1" customWidth="1"/>
    <col min="1028" max="1028" width="62.5703125" style="1" customWidth="1"/>
    <col min="1029" max="1029" width="21" style="1" customWidth="1"/>
    <col min="1030" max="1030" width="15.42578125" style="1" customWidth="1"/>
    <col min="1031" max="1031" width="18.28515625" style="1" customWidth="1"/>
    <col min="1032" max="1035" width="16.5703125" style="1" customWidth="1"/>
    <col min="1036" max="1036" width="15.85546875" style="1" customWidth="1"/>
    <col min="1037" max="1037" width="11.28515625" style="1" customWidth="1"/>
    <col min="1038" max="1282" width="9.140625" style="1"/>
    <col min="1283" max="1283" width="8.42578125" style="1" customWidth="1"/>
    <col min="1284" max="1284" width="62.5703125" style="1" customWidth="1"/>
    <col min="1285" max="1285" width="21" style="1" customWidth="1"/>
    <col min="1286" max="1286" width="15.42578125" style="1" customWidth="1"/>
    <col min="1287" max="1287" width="18.28515625" style="1" customWidth="1"/>
    <col min="1288" max="1291" width="16.5703125" style="1" customWidth="1"/>
    <col min="1292" max="1292" width="15.85546875" style="1" customWidth="1"/>
    <col min="1293" max="1293" width="11.28515625" style="1" customWidth="1"/>
    <col min="1294" max="1538" width="9.140625" style="1"/>
    <col min="1539" max="1539" width="8.42578125" style="1" customWidth="1"/>
    <col min="1540" max="1540" width="62.5703125" style="1" customWidth="1"/>
    <col min="1541" max="1541" width="21" style="1" customWidth="1"/>
    <col min="1542" max="1542" width="15.42578125" style="1" customWidth="1"/>
    <col min="1543" max="1543" width="18.28515625" style="1" customWidth="1"/>
    <col min="1544" max="1547" width="16.5703125" style="1" customWidth="1"/>
    <col min="1548" max="1548" width="15.85546875" style="1" customWidth="1"/>
    <col min="1549" max="1549" width="11.28515625" style="1" customWidth="1"/>
    <col min="1550" max="1794" width="9.140625" style="1"/>
    <col min="1795" max="1795" width="8.42578125" style="1" customWidth="1"/>
    <col min="1796" max="1796" width="62.5703125" style="1" customWidth="1"/>
    <col min="1797" max="1797" width="21" style="1" customWidth="1"/>
    <col min="1798" max="1798" width="15.42578125" style="1" customWidth="1"/>
    <col min="1799" max="1799" width="18.28515625" style="1" customWidth="1"/>
    <col min="1800" max="1803" width="16.5703125" style="1" customWidth="1"/>
    <col min="1804" max="1804" width="15.85546875" style="1" customWidth="1"/>
    <col min="1805" max="1805" width="11.28515625" style="1" customWidth="1"/>
    <col min="1806" max="2050" width="9.140625" style="1"/>
    <col min="2051" max="2051" width="8.42578125" style="1" customWidth="1"/>
    <col min="2052" max="2052" width="62.5703125" style="1" customWidth="1"/>
    <col min="2053" max="2053" width="21" style="1" customWidth="1"/>
    <col min="2054" max="2054" width="15.42578125" style="1" customWidth="1"/>
    <col min="2055" max="2055" width="18.28515625" style="1" customWidth="1"/>
    <col min="2056" max="2059" width="16.5703125" style="1" customWidth="1"/>
    <col min="2060" max="2060" width="15.85546875" style="1" customWidth="1"/>
    <col min="2061" max="2061" width="11.28515625" style="1" customWidth="1"/>
    <col min="2062" max="2306" width="9.140625" style="1"/>
    <col min="2307" max="2307" width="8.42578125" style="1" customWidth="1"/>
    <col min="2308" max="2308" width="62.5703125" style="1" customWidth="1"/>
    <col min="2309" max="2309" width="21" style="1" customWidth="1"/>
    <col min="2310" max="2310" width="15.42578125" style="1" customWidth="1"/>
    <col min="2311" max="2311" width="18.28515625" style="1" customWidth="1"/>
    <col min="2312" max="2315" width="16.5703125" style="1" customWidth="1"/>
    <col min="2316" max="2316" width="15.85546875" style="1" customWidth="1"/>
    <col min="2317" max="2317" width="11.28515625" style="1" customWidth="1"/>
    <col min="2318" max="2562" width="9.140625" style="1"/>
    <col min="2563" max="2563" width="8.42578125" style="1" customWidth="1"/>
    <col min="2564" max="2564" width="62.5703125" style="1" customWidth="1"/>
    <col min="2565" max="2565" width="21" style="1" customWidth="1"/>
    <col min="2566" max="2566" width="15.42578125" style="1" customWidth="1"/>
    <col min="2567" max="2567" width="18.28515625" style="1" customWidth="1"/>
    <col min="2568" max="2571" width="16.5703125" style="1" customWidth="1"/>
    <col min="2572" max="2572" width="15.85546875" style="1" customWidth="1"/>
    <col min="2573" max="2573" width="11.28515625" style="1" customWidth="1"/>
    <col min="2574" max="2818" width="9.140625" style="1"/>
    <col min="2819" max="2819" width="8.42578125" style="1" customWidth="1"/>
    <col min="2820" max="2820" width="62.5703125" style="1" customWidth="1"/>
    <col min="2821" max="2821" width="21" style="1" customWidth="1"/>
    <col min="2822" max="2822" width="15.42578125" style="1" customWidth="1"/>
    <col min="2823" max="2823" width="18.28515625" style="1" customWidth="1"/>
    <col min="2824" max="2827" width="16.5703125" style="1" customWidth="1"/>
    <col min="2828" max="2828" width="15.85546875" style="1" customWidth="1"/>
    <col min="2829" max="2829" width="11.28515625" style="1" customWidth="1"/>
    <col min="2830" max="3074" width="9.140625" style="1"/>
    <col min="3075" max="3075" width="8.42578125" style="1" customWidth="1"/>
    <col min="3076" max="3076" width="62.5703125" style="1" customWidth="1"/>
    <col min="3077" max="3077" width="21" style="1" customWidth="1"/>
    <col min="3078" max="3078" width="15.42578125" style="1" customWidth="1"/>
    <col min="3079" max="3079" width="18.28515625" style="1" customWidth="1"/>
    <col min="3080" max="3083" width="16.5703125" style="1" customWidth="1"/>
    <col min="3084" max="3084" width="15.85546875" style="1" customWidth="1"/>
    <col min="3085" max="3085" width="11.28515625" style="1" customWidth="1"/>
    <col min="3086" max="3330" width="9.140625" style="1"/>
    <col min="3331" max="3331" width="8.42578125" style="1" customWidth="1"/>
    <col min="3332" max="3332" width="62.5703125" style="1" customWidth="1"/>
    <col min="3333" max="3333" width="21" style="1" customWidth="1"/>
    <col min="3334" max="3334" width="15.42578125" style="1" customWidth="1"/>
    <col min="3335" max="3335" width="18.28515625" style="1" customWidth="1"/>
    <col min="3336" max="3339" width="16.5703125" style="1" customWidth="1"/>
    <col min="3340" max="3340" width="15.85546875" style="1" customWidth="1"/>
    <col min="3341" max="3341" width="11.28515625" style="1" customWidth="1"/>
    <col min="3342" max="3586" width="9.140625" style="1"/>
    <col min="3587" max="3587" width="8.42578125" style="1" customWidth="1"/>
    <col min="3588" max="3588" width="62.5703125" style="1" customWidth="1"/>
    <col min="3589" max="3589" width="21" style="1" customWidth="1"/>
    <col min="3590" max="3590" width="15.42578125" style="1" customWidth="1"/>
    <col min="3591" max="3591" width="18.28515625" style="1" customWidth="1"/>
    <col min="3592" max="3595" width="16.5703125" style="1" customWidth="1"/>
    <col min="3596" max="3596" width="15.85546875" style="1" customWidth="1"/>
    <col min="3597" max="3597" width="11.28515625" style="1" customWidth="1"/>
    <col min="3598" max="3842" width="9.140625" style="1"/>
    <col min="3843" max="3843" width="8.42578125" style="1" customWidth="1"/>
    <col min="3844" max="3844" width="62.5703125" style="1" customWidth="1"/>
    <col min="3845" max="3845" width="21" style="1" customWidth="1"/>
    <col min="3846" max="3846" width="15.42578125" style="1" customWidth="1"/>
    <col min="3847" max="3847" width="18.28515625" style="1" customWidth="1"/>
    <col min="3848" max="3851" width="16.5703125" style="1" customWidth="1"/>
    <col min="3852" max="3852" width="15.85546875" style="1" customWidth="1"/>
    <col min="3853" max="3853" width="11.28515625" style="1" customWidth="1"/>
    <col min="3854" max="4098" width="9.140625" style="1"/>
    <col min="4099" max="4099" width="8.42578125" style="1" customWidth="1"/>
    <col min="4100" max="4100" width="62.5703125" style="1" customWidth="1"/>
    <col min="4101" max="4101" width="21" style="1" customWidth="1"/>
    <col min="4102" max="4102" width="15.42578125" style="1" customWidth="1"/>
    <col min="4103" max="4103" width="18.28515625" style="1" customWidth="1"/>
    <col min="4104" max="4107" width="16.5703125" style="1" customWidth="1"/>
    <col min="4108" max="4108" width="15.85546875" style="1" customWidth="1"/>
    <col min="4109" max="4109" width="11.28515625" style="1" customWidth="1"/>
    <col min="4110" max="4354" width="9.140625" style="1"/>
    <col min="4355" max="4355" width="8.42578125" style="1" customWidth="1"/>
    <col min="4356" max="4356" width="62.5703125" style="1" customWidth="1"/>
    <col min="4357" max="4357" width="21" style="1" customWidth="1"/>
    <col min="4358" max="4358" width="15.42578125" style="1" customWidth="1"/>
    <col min="4359" max="4359" width="18.28515625" style="1" customWidth="1"/>
    <col min="4360" max="4363" width="16.5703125" style="1" customWidth="1"/>
    <col min="4364" max="4364" width="15.85546875" style="1" customWidth="1"/>
    <col min="4365" max="4365" width="11.28515625" style="1" customWidth="1"/>
    <col min="4366" max="4610" width="9.140625" style="1"/>
    <col min="4611" max="4611" width="8.42578125" style="1" customWidth="1"/>
    <col min="4612" max="4612" width="62.5703125" style="1" customWidth="1"/>
    <col min="4613" max="4613" width="21" style="1" customWidth="1"/>
    <col min="4614" max="4614" width="15.42578125" style="1" customWidth="1"/>
    <col min="4615" max="4615" width="18.28515625" style="1" customWidth="1"/>
    <col min="4616" max="4619" width="16.5703125" style="1" customWidth="1"/>
    <col min="4620" max="4620" width="15.85546875" style="1" customWidth="1"/>
    <col min="4621" max="4621" width="11.28515625" style="1" customWidth="1"/>
    <col min="4622" max="4866" width="9.140625" style="1"/>
    <col min="4867" max="4867" width="8.42578125" style="1" customWidth="1"/>
    <col min="4868" max="4868" width="62.5703125" style="1" customWidth="1"/>
    <col min="4869" max="4869" width="21" style="1" customWidth="1"/>
    <col min="4870" max="4870" width="15.42578125" style="1" customWidth="1"/>
    <col min="4871" max="4871" width="18.28515625" style="1" customWidth="1"/>
    <col min="4872" max="4875" width="16.5703125" style="1" customWidth="1"/>
    <col min="4876" max="4876" width="15.85546875" style="1" customWidth="1"/>
    <col min="4877" max="4877" width="11.28515625" style="1" customWidth="1"/>
    <col min="4878" max="5122" width="9.140625" style="1"/>
    <col min="5123" max="5123" width="8.42578125" style="1" customWidth="1"/>
    <col min="5124" max="5124" width="62.5703125" style="1" customWidth="1"/>
    <col min="5125" max="5125" width="21" style="1" customWidth="1"/>
    <col min="5126" max="5126" width="15.42578125" style="1" customWidth="1"/>
    <col min="5127" max="5127" width="18.28515625" style="1" customWidth="1"/>
    <col min="5128" max="5131" width="16.5703125" style="1" customWidth="1"/>
    <col min="5132" max="5132" width="15.85546875" style="1" customWidth="1"/>
    <col min="5133" max="5133" width="11.28515625" style="1" customWidth="1"/>
    <col min="5134" max="5378" width="9.140625" style="1"/>
    <col min="5379" max="5379" width="8.42578125" style="1" customWidth="1"/>
    <col min="5380" max="5380" width="62.5703125" style="1" customWidth="1"/>
    <col min="5381" max="5381" width="21" style="1" customWidth="1"/>
    <col min="5382" max="5382" width="15.42578125" style="1" customWidth="1"/>
    <col min="5383" max="5383" width="18.28515625" style="1" customWidth="1"/>
    <col min="5384" max="5387" width="16.5703125" style="1" customWidth="1"/>
    <col min="5388" max="5388" width="15.85546875" style="1" customWidth="1"/>
    <col min="5389" max="5389" width="11.28515625" style="1" customWidth="1"/>
    <col min="5390" max="5634" width="9.140625" style="1"/>
    <col min="5635" max="5635" width="8.42578125" style="1" customWidth="1"/>
    <col min="5636" max="5636" width="62.5703125" style="1" customWidth="1"/>
    <col min="5637" max="5637" width="21" style="1" customWidth="1"/>
    <col min="5638" max="5638" width="15.42578125" style="1" customWidth="1"/>
    <col min="5639" max="5639" width="18.28515625" style="1" customWidth="1"/>
    <col min="5640" max="5643" width="16.5703125" style="1" customWidth="1"/>
    <col min="5644" max="5644" width="15.85546875" style="1" customWidth="1"/>
    <col min="5645" max="5645" width="11.28515625" style="1" customWidth="1"/>
    <col min="5646" max="5890" width="9.140625" style="1"/>
    <col min="5891" max="5891" width="8.42578125" style="1" customWidth="1"/>
    <col min="5892" max="5892" width="62.5703125" style="1" customWidth="1"/>
    <col min="5893" max="5893" width="21" style="1" customWidth="1"/>
    <col min="5894" max="5894" width="15.42578125" style="1" customWidth="1"/>
    <col min="5895" max="5895" width="18.28515625" style="1" customWidth="1"/>
    <col min="5896" max="5899" width="16.5703125" style="1" customWidth="1"/>
    <col min="5900" max="5900" width="15.85546875" style="1" customWidth="1"/>
    <col min="5901" max="5901" width="11.28515625" style="1" customWidth="1"/>
    <col min="5902" max="6146" width="9.140625" style="1"/>
    <col min="6147" max="6147" width="8.42578125" style="1" customWidth="1"/>
    <col min="6148" max="6148" width="62.5703125" style="1" customWidth="1"/>
    <col min="6149" max="6149" width="21" style="1" customWidth="1"/>
    <col min="6150" max="6150" width="15.42578125" style="1" customWidth="1"/>
    <col min="6151" max="6151" width="18.28515625" style="1" customWidth="1"/>
    <col min="6152" max="6155" width="16.5703125" style="1" customWidth="1"/>
    <col min="6156" max="6156" width="15.85546875" style="1" customWidth="1"/>
    <col min="6157" max="6157" width="11.28515625" style="1" customWidth="1"/>
    <col min="6158" max="6402" width="9.140625" style="1"/>
    <col min="6403" max="6403" width="8.42578125" style="1" customWidth="1"/>
    <col min="6404" max="6404" width="62.5703125" style="1" customWidth="1"/>
    <col min="6405" max="6405" width="21" style="1" customWidth="1"/>
    <col min="6406" max="6406" width="15.42578125" style="1" customWidth="1"/>
    <col min="6407" max="6407" width="18.28515625" style="1" customWidth="1"/>
    <col min="6408" max="6411" width="16.5703125" style="1" customWidth="1"/>
    <col min="6412" max="6412" width="15.85546875" style="1" customWidth="1"/>
    <col min="6413" max="6413" width="11.28515625" style="1" customWidth="1"/>
    <col min="6414" max="6658" width="9.140625" style="1"/>
    <col min="6659" max="6659" width="8.42578125" style="1" customWidth="1"/>
    <col min="6660" max="6660" width="62.5703125" style="1" customWidth="1"/>
    <col min="6661" max="6661" width="21" style="1" customWidth="1"/>
    <col min="6662" max="6662" width="15.42578125" style="1" customWidth="1"/>
    <col min="6663" max="6663" width="18.28515625" style="1" customWidth="1"/>
    <col min="6664" max="6667" width="16.5703125" style="1" customWidth="1"/>
    <col min="6668" max="6668" width="15.85546875" style="1" customWidth="1"/>
    <col min="6669" max="6669" width="11.28515625" style="1" customWidth="1"/>
    <col min="6670" max="6914" width="9.140625" style="1"/>
    <col min="6915" max="6915" width="8.42578125" style="1" customWidth="1"/>
    <col min="6916" max="6916" width="62.5703125" style="1" customWidth="1"/>
    <col min="6917" max="6917" width="21" style="1" customWidth="1"/>
    <col min="6918" max="6918" width="15.42578125" style="1" customWidth="1"/>
    <col min="6919" max="6919" width="18.28515625" style="1" customWidth="1"/>
    <col min="6920" max="6923" width="16.5703125" style="1" customWidth="1"/>
    <col min="6924" max="6924" width="15.85546875" style="1" customWidth="1"/>
    <col min="6925" max="6925" width="11.28515625" style="1" customWidth="1"/>
    <col min="6926" max="7170" width="9.140625" style="1"/>
    <col min="7171" max="7171" width="8.42578125" style="1" customWidth="1"/>
    <col min="7172" max="7172" width="62.5703125" style="1" customWidth="1"/>
    <col min="7173" max="7173" width="21" style="1" customWidth="1"/>
    <col min="7174" max="7174" width="15.42578125" style="1" customWidth="1"/>
    <col min="7175" max="7175" width="18.28515625" style="1" customWidth="1"/>
    <col min="7176" max="7179" width="16.5703125" style="1" customWidth="1"/>
    <col min="7180" max="7180" width="15.85546875" style="1" customWidth="1"/>
    <col min="7181" max="7181" width="11.28515625" style="1" customWidth="1"/>
    <col min="7182" max="7426" width="9.140625" style="1"/>
    <col min="7427" max="7427" width="8.42578125" style="1" customWidth="1"/>
    <col min="7428" max="7428" width="62.5703125" style="1" customWidth="1"/>
    <col min="7429" max="7429" width="21" style="1" customWidth="1"/>
    <col min="7430" max="7430" width="15.42578125" style="1" customWidth="1"/>
    <col min="7431" max="7431" width="18.28515625" style="1" customWidth="1"/>
    <col min="7432" max="7435" width="16.5703125" style="1" customWidth="1"/>
    <col min="7436" max="7436" width="15.85546875" style="1" customWidth="1"/>
    <col min="7437" max="7437" width="11.28515625" style="1" customWidth="1"/>
    <col min="7438" max="7682" width="9.140625" style="1"/>
    <col min="7683" max="7683" width="8.42578125" style="1" customWidth="1"/>
    <col min="7684" max="7684" width="62.5703125" style="1" customWidth="1"/>
    <col min="7685" max="7685" width="21" style="1" customWidth="1"/>
    <col min="7686" max="7686" width="15.42578125" style="1" customWidth="1"/>
    <col min="7687" max="7687" width="18.28515625" style="1" customWidth="1"/>
    <col min="7688" max="7691" width="16.5703125" style="1" customWidth="1"/>
    <col min="7692" max="7692" width="15.85546875" style="1" customWidth="1"/>
    <col min="7693" max="7693" width="11.28515625" style="1" customWidth="1"/>
    <col min="7694" max="7938" width="9.140625" style="1"/>
    <col min="7939" max="7939" width="8.42578125" style="1" customWidth="1"/>
    <col min="7940" max="7940" width="62.5703125" style="1" customWidth="1"/>
    <col min="7941" max="7941" width="21" style="1" customWidth="1"/>
    <col min="7942" max="7942" width="15.42578125" style="1" customWidth="1"/>
    <col min="7943" max="7943" width="18.28515625" style="1" customWidth="1"/>
    <col min="7944" max="7947" width="16.5703125" style="1" customWidth="1"/>
    <col min="7948" max="7948" width="15.85546875" style="1" customWidth="1"/>
    <col min="7949" max="7949" width="11.28515625" style="1" customWidth="1"/>
    <col min="7950" max="8194" width="9.140625" style="1"/>
    <col min="8195" max="8195" width="8.42578125" style="1" customWidth="1"/>
    <col min="8196" max="8196" width="62.5703125" style="1" customWidth="1"/>
    <col min="8197" max="8197" width="21" style="1" customWidth="1"/>
    <col min="8198" max="8198" width="15.42578125" style="1" customWidth="1"/>
    <col min="8199" max="8199" width="18.28515625" style="1" customWidth="1"/>
    <col min="8200" max="8203" width="16.5703125" style="1" customWidth="1"/>
    <col min="8204" max="8204" width="15.85546875" style="1" customWidth="1"/>
    <col min="8205" max="8205" width="11.28515625" style="1" customWidth="1"/>
    <col min="8206" max="8450" width="9.140625" style="1"/>
    <col min="8451" max="8451" width="8.42578125" style="1" customWidth="1"/>
    <col min="8452" max="8452" width="62.5703125" style="1" customWidth="1"/>
    <col min="8453" max="8453" width="21" style="1" customWidth="1"/>
    <col min="8454" max="8454" width="15.42578125" style="1" customWidth="1"/>
    <col min="8455" max="8455" width="18.28515625" style="1" customWidth="1"/>
    <col min="8456" max="8459" width="16.5703125" style="1" customWidth="1"/>
    <col min="8460" max="8460" width="15.85546875" style="1" customWidth="1"/>
    <col min="8461" max="8461" width="11.28515625" style="1" customWidth="1"/>
    <col min="8462" max="8706" width="9.140625" style="1"/>
    <col min="8707" max="8707" width="8.42578125" style="1" customWidth="1"/>
    <col min="8708" max="8708" width="62.5703125" style="1" customWidth="1"/>
    <col min="8709" max="8709" width="21" style="1" customWidth="1"/>
    <col min="8710" max="8710" width="15.42578125" style="1" customWidth="1"/>
    <col min="8711" max="8711" width="18.28515625" style="1" customWidth="1"/>
    <col min="8712" max="8715" width="16.5703125" style="1" customWidth="1"/>
    <col min="8716" max="8716" width="15.85546875" style="1" customWidth="1"/>
    <col min="8717" max="8717" width="11.28515625" style="1" customWidth="1"/>
    <col min="8718" max="8962" width="9.140625" style="1"/>
    <col min="8963" max="8963" width="8.42578125" style="1" customWidth="1"/>
    <col min="8964" max="8964" width="62.5703125" style="1" customWidth="1"/>
    <col min="8965" max="8965" width="21" style="1" customWidth="1"/>
    <col min="8966" max="8966" width="15.42578125" style="1" customWidth="1"/>
    <col min="8967" max="8967" width="18.28515625" style="1" customWidth="1"/>
    <col min="8968" max="8971" width="16.5703125" style="1" customWidth="1"/>
    <col min="8972" max="8972" width="15.85546875" style="1" customWidth="1"/>
    <col min="8973" max="8973" width="11.28515625" style="1" customWidth="1"/>
    <col min="8974" max="9218" width="9.140625" style="1"/>
    <col min="9219" max="9219" width="8.42578125" style="1" customWidth="1"/>
    <col min="9220" max="9220" width="62.5703125" style="1" customWidth="1"/>
    <col min="9221" max="9221" width="21" style="1" customWidth="1"/>
    <col min="9222" max="9222" width="15.42578125" style="1" customWidth="1"/>
    <col min="9223" max="9223" width="18.28515625" style="1" customWidth="1"/>
    <col min="9224" max="9227" width="16.5703125" style="1" customWidth="1"/>
    <col min="9228" max="9228" width="15.85546875" style="1" customWidth="1"/>
    <col min="9229" max="9229" width="11.28515625" style="1" customWidth="1"/>
    <col min="9230" max="9474" width="9.140625" style="1"/>
    <col min="9475" max="9475" width="8.42578125" style="1" customWidth="1"/>
    <col min="9476" max="9476" width="62.5703125" style="1" customWidth="1"/>
    <col min="9477" max="9477" width="21" style="1" customWidth="1"/>
    <col min="9478" max="9478" width="15.42578125" style="1" customWidth="1"/>
    <col min="9479" max="9479" width="18.28515625" style="1" customWidth="1"/>
    <col min="9480" max="9483" width="16.5703125" style="1" customWidth="1"/>
    <col min="9484" max="9484" width="15.85546875" style="1" customWidth="1"/>
    <col min="9485" max="9485" width="11.28515625" style="1" customWidth="1"/>
    <col min="9486" max="9730" width="9.140625" style="1"/>
    <col min="9731" max="9731" width="8.42578125" style="1" customWidth="1"/>
    <col min="9732" max="9732" width="62.5703125" style="1" customWidth="1"/>
    <col min="9733" max="9733" width="21" style="1" customWidth="1"/>
    <col min="9734" max="9734" width="15.42578125" style="1" customWidth="1"/>
    <col min="9735" max="9735" width="18.28515625" style="1" customWidth="1"/>
    <col min="9736" max="9739" width="16.5703125" style="1" customWidth="1"/>
    <col min="9740" max="9740" width="15.85546875" style="1" customWidth="1"/>
    <col min="9741" max="9741" width="11.28515625" style="1" customWidth="1"/>
    <col min="9742" max="9986" width="9.140625" style="1"/>
    <col min="9987" max="9987" width="8.42578125" style="1" customWidth="1"/>
    <col min="9988" max="9988" width="62.5703125" style="1" customWidth="1"/>
    <col min="9989" max="9989" width="21" style="1" customWidth="1"/>
    <col min="9990" max="9990" width="15.42578125" style="1" customWidth="1"/>
    <col min="9991" max="9991" width="18.28515625" style="1" customWidth="1"/>
    <col min="9992" max="9995" width="16.5703125" style="1" customWidth="1"/>
    <col min="9996" max="9996" width="15.85546875" style="1" customWidth="1"/>
    <col min="9997" max="9997" width="11.28515625" style="1" customWidth="1"/>
    <col min="9998" max="10242" width="9.140625" style="1"/>
    <col min="10243" max="10243" width="8.42578125" style="1" customWidth="1"/>
    <col min="10244" max="10244" width="62.5703125" style="1" customWidth="1"/>
    <col min="10245" max="10245" width="21" style="1" customWidth="1"/>
    <col min="10246" max="10246" width="15.42578125" style="1" customWidth="1"/>
    <col min="10247" max="10247" width="18.28515625" style="1" customWidth="1"/>
    <col min="10248" max="10251" width="16.5703125" style="1" customWidth="1"/>
    <col min="10252" max="10252" width="15.85546875" style="1" customWidth="1"/>
    <col min="10253" max="10253" width="11.28515625" style="1" customWidth="1"/>
    <col min="10254" max="10498" width="9.140625" style="1"/>
    <col min="10499" max="10499" width="8.42578125" style="1" customWidth="1"/>
    <col min="10500" max="10500" width="62.5703125" style="1" customWidth="1"/>
    <col min="10501" max="10501" width="21" style="1" customWidth="1"/>
    <col min="10502" max="10502" width="15.42578125" style="1" customWidth="1"/>
    <col min="10503" max="10503" width="18.28515625" style="1" customWidth="1"/>
    <col min="10504" max="10507" width="16.5703125" style="1" customWidth="1"/>
    <col min="10508" max="10508" width="15.85546875" style="1" customWidth="1"/>
    <col min="10509" max="10509" width="11.28515625" style="1" customWidth="1"/>
    <col min="10510" max="10754" width="9.140625" style="1"/>
    <col min="10755" max="10755" width="8.42578125" style="1" customWidth="1"/>
    <col min="10756" max="10756" width="62.5703125" style="1" customWidth="1"/>
    <col min="10757" max="10757" width="21" style="1" customWidth="1"/>
    <col min="10758" max="10758" width="15.42578125" style="1" customWidth="1"/>
    <col min="10759" max="10759" width="18.28515625" style="1" customWidth="1"/>
    <col min="10760" max="10763" width="16.5703125" style="1" customWidth="1"/>
    <col min="10764" max="10764" width="15.85546875" style="1" customWidth="1"/>
    <col min="10765" max="10765" width="11.28515625" style="1" customWidth="1"/>
    <col min="10766" max="11010" width="9.140625" style="1"/>
    <col min="11011" max="11011" width="8.42578125" style="1" customWidth="1"/>
    <col min="11012" max="11012" width="62.5703125" style="1" customWidth="1"/>
    <col min="11013" max="11013" width="21" style="1" customWidth="1"/>
    <col min="11014" max="11014" width="15.42578125" style="1" customWidth="1"/>
    <col min="11015" max="11015" width="18.28515625" style="1" customWidth="1"/>
    <col min="11016" max="11019" width="16.5703125" style="1" customWidth="1"/>
    <col min="11020" max="11020" width="15.85546875" style="1" customWidth="1"/>
    <col min="11021" max="11021" width="11.28515625" style="1" customWidth="1"/>
    <col min="11022" max="11266" width="9.140625" style="1"/>
    <col min="11267" max="11267" width="8.42578125" style="1" customWidth="1"/>
    <col min="11268" max="11268" width="62.5703125" style="1" customWidth="1"/>
    <col min="11269" max="11269" width="21" style="1" customWidth="1"/>
    <col min="11270" max="11270" width="15.42578125" style="1" customWidth="1"/>
    <col min="11271" max="11271" width="18.28515625" style="1" customWidth="1"/>
    <col min="11272" max="11275" width="16.5703125" style="1" customWidth="1"/>
    <col min="11276" max="11276" width="15.85546875" style="1" customWidth="1"/>
    <col min="11277" max="11277" width="11.28515625" style="1" customWidth="1"/>
    <col min="11278" max="11522" width="9.140625" style="1"/>
    <col min="11523" max="11523" width="8.42578125" style="1" customWidth="1"/>
    <col min="11524" max="11524" width="62.5703125" style="1" customWidth="1"/>
    <col min="11525" max="11525" width="21" style="1" customWidth="1"/>
    <col min="11526" max="11526" width="15.42578125" style="1" customWidth="1"/>
    <col min="11527" max="11527" width="18.28515625" style="1" customWidth="1"/>
    <col min="11528" max="11531" width="16.5703125" style="1" customWidth="1"/>
    <col min="11532" max="11532" width="15.85546875" style="1" customWidth="1"/>
    <col min="11533" max="11533" width="11.28515625" style="1" customWidth="1"/>
    <col min="11534" max="11778" width="9.140625" style="1"/>
    <col min="11779" max="11779" width="8.42578125" style="1" customWidth="1"/>
    <col min="11780" max="11780" width="62.5703125" style="1" customWidth="1"/>
    <col min="11781" max="11781" width="21" style="1" customWidth="1"/>
    <col min="11782" max="11782" width="15.42578125" style="1" customWidth="1"/>
    <col min="11783" max="11783" width="18.28515625" style="1" customWidth="1"/>
    <col min="11784" max="11787" width="16.5703125" style="1" customWidth="1"/>
    <col min="11788" max="11788" width="15.85546875" style="1" customWidth="1"/>
    <col min="11789" max="11789" width="11.28515625" style="1" customWidth="1"/>
    <col min="11790" max="12034" width="9.140625" style="1"/>
    <col min="12035" max="12035" width="8.42578125" style="1" customWidth="1"/>
    <col min="12036" max="12036" width="62.5703125" style="1" customWidth="1"/>
    <col min="12037" max="12037" width="21" style="1" customWidth="1"/>
    <col min="12038" max="12038" width="15.42578125" style="1" customWidth="1"/>
    <col min="12039" max="12039" width="18.28515625" style="1" customWidth="1"/>
    <col min="12040" max="12043" width="16.5703125" style="1" customWidth="1"/>
    <col min="12044" max="12044" width="15.85546875" style="1" customWidth="1"/>
    <col min="12045" max="12045" width="11.28515625" style="1" customWidth="1"/>
    <col min="12046" max="12290" width="9.140625" style="1"/>
    <col min="12291" max="12291" width="8.42578125" style="1" customWidth="1"/>
    <col min="12292" max="12292" width="62.5703125" style="1" customWidth="1"/>
    <col min="12293" max="12293" width="21" style="1" customWidth="1"/>
    <col min="12294" max="12294" width="15.42578125" style="1" customWidth="1"/>
    <col min="12295" max="12295" width="18.28515625" style="1" customWidth="1"/>
    <col min="12296" max="12299" width="16.5703125" style="1" customWidth="1"/>
    <col min="12300" max="12300" width="15.85546875" style="1" customWidth="1"/>
    <col min="12301" max="12301" width="11.28515625" style="1" customWidth="1"/>
    <col min="12302" max="12546" width="9.140625" style="1"/>
    <col min="12547" max="12547" width="8.42578125" style="1" customWidth="1"/>
    <col min="12548" max="12548" width="62.5703125" style="1" customWidth="1"/>
    <col min="12549" max="12549" width="21" style="1" customWidth="1"/>
    <col min="12550" max="12550" width="15.42578125" style="1" customWidth="1"/>
    <col min="12551" max="12551" width="18.28515625" style="1" customWidth="1"/>
    <col min="12552" max="12555" width="16.5703125" style="1" customWidth="1"/>
    <col min="12556" max="12556" width="15.85546875" style="1" customWidth="1"/>
    <col min="12557" max="12557" width="11.28515625" style="1" customWidth="1"/>
    <col min="12558" max="12802" width="9.140625" style="1"/>
    <col min="12803" max="12803" width="8.42578125" style="1" customWidth="1"/>
    <col min="12804" max="12804" width="62.5703125" style="1" customWidth="1"/>
    <col min="12805" max="12805" width="21" style="1" customWidth="1"/>
    <col min="12806" max="12806" width="15.42578125" style="1" customWidth="1"/>
    <col min="12807" max="12807" width="18.28515625" style="1" customWidth="1"/>
    <col min="12808" max="12811" width="16.5703125" style="1" customWidth="1"/>
    <col min="12812" max="12812" width="15.85546875" style="1" customWidth="1"/>
    <col min="12813" max="12813" width="11.28515625" style="1" customWidth="1"/>
    <col min="12814" max="13058" width="9.140625" style="1"/>
    <col min="13059" max="13059" width="8.42578125" style="1" customWidth="1"/>
    <col min="13060" max="13060" width="62.5703125" style="1" customWidth="1"/>
    <col min="13061" max="13061" width="21" style="1" customWidth="1"/>
    <col min="13062" max="13062" width="15.42578125" style="1" customWidth="1"/>
    <col min="13063" max="13063" width="18.28515625" style="1" customWidth="1"/>
    <col min="13064" max="13067" width="16.5703125" style="1" customWidth="1"/>
    <col min="13068" max="13068" width="15.85546875" style="1" customWidth="1"/>
    <col min="13069" max="13069" width="11.28515625" style="1" customWidth="1"/>
    <col min="13070" max="13314" width="9.140625" style="1"/>
    <col min="13315" max="13315" width="8.42578125" style="1" customWidth="1"/>
    <col min="13316" max="13316" width="62.5703125" style="1" customWidth="1"/>
    <col min="13317" max="13317" width="21" style="1" customWidth="1"/>
    <col min="13318" max="13318" width="15.42578125" style="1" customWidth="1"/>
    <col min="13319" max="13319" width="18.28515625" style="1" customWidth="1"/>
    <col min="13320" max="13323" width="16.5703125" style="1" customWidth="1"/>
    <col min="13324" max="13324" width="15.85546875" style="1" customWidth="1"/>
    <col min="13325" max="13325" width="11.28515625" style="1" customWidth="1"/>
    <col min="13326" max="13570" width="9.140625" style="1"/>
    <col min="13571" max="13571" width="8.42578125" style="1" customWidth="1"/>
    <col min="13572" max="13572" width="62.5703125" style="1" customWidth="1"/>
    <col min="13573" max="13573" width="21" style="1" customWidth="1"/>
    <col min="13574" max="13574" width="15.42578125" style="1" customWidth="1"/>
    <col min="13575" max="13575" width="18.28515625" style="1" customWidth="1"/>
    <col min="13576" max="13579" width="16.5703125" style="1" customWidth="1"/>
    <col min="13580" max="13580" width="15.85546875" style="1" customWidth="1"/>
    <col min="13581" max="13581" width="11.28515625" style="1" customWidth="1"/>
    <col min="13582" max="13826" width="9.140625" style="1"/>
    <col min="13827" max="13827" width="8.42578125" style="1" customWidth="1"/>
    <col min="13828" max="13828" width="62.5703125" style="1" customWidth="1"/>
    <col min="13829" max="13829" width="21" style="1" customWidth="1"/>
    <col min="13830" max="13830" width="15.42578125" style="1" customWidth="1"/>
    <col min="13831" max="13831" width="18.28515625" style="1" customWidth="1"/>
    <col min="13832" max="13835" width="16.5703125" style="1" customWidth="1"/>
    <col min="13836" max="13836" width="15.85546875" style="1" customWidth="1"/>
    <col min="13837" max="13837" width="11.28515625" style="1" customWidth="1"/>
    <col min="13838" max="14082" width="9.140625" style="1"/>
    <col min="14083" max="14083" width="8.42578125" style="1" customWidth="1"/>
    <col min="14084" max="14084" width="62.5703125" style="1" customWidth="1"/>
    <col min="14085" max="14085" width="21" style="1" customWidth="1"/>
    <col min="14086" max="14086" width="15.42578125" style="1" customWidth="1"/>
    <col min="14087" max="14087" width="18.28515625" style="1" customWidth="1"/>
    <col min="14088" max="14091" width="16.5703125" style="1" customWidth="1"/>
    <col min="14092" max="14092" width="15.85546875" style="1" customWidth="1"/>
    <col min="14093" max="14093" width="11.28515625" style="1" customWidth="1"/>
    <col min="14094" max="14338" width="9.140625" style="1"/>
    <col min="14339" max="14339" width="8.42578125" style="1" customWidth="1"/>
    <col min="14340" max="14340" width="62.5703125" style="1" customWidth="1"/>
    <col min="14341" max="14341" width="21" style="1" customWidth="1"/>
    <col min="14342" max="14342" width="15.42578125" style="1" customWidth="1"/>
    <col min="14343" max="14343" width="18.28515625" style="1" customWidth="1"/>
    <col min="14344" max="14347" width="16.5703125" style="1" customWidth="1"/>
    <col min="14348" max="14348" width="15.85546875" style="1" customWidth="1"/>
    <col min="14349" max="14349" width="11.28515625" style="1" customWidth="1"/>
    <col min="14350" max="14594" width="9.140625" style="1"/>
    <col min="14595" max="14595" width="8.42578125" style="1" customWidth="1"/>
    <col min="14596" max="14596" width="62.5703125" style="1" customWidth="1"/>
    <col min="14597" max="14597" width="21" style="1" customWidth="1"/>
    <col min="14598" max="14598" width="15.42578125" style="1" customWidth="1"/>
    <col min="14599" max="14599" width="18.28515625" style="1" customWidth="1"/>
    <col min="14600" max="14603" width="16.5703125" style="1" customWidth="1"/>
    <col min="14604" max="14604" width="15.85546875" style="1" customWidth="1"/>
    <col min="14605" max="14605" width="11.28515625" style="1" customWidth="1"/>
    <col min="14606" max="14850" width="9.140625" style="1"/>
    <col min="14851" max="14851" width="8.42578125" style="1" customWidth="1"/>
    <col min="14852" max="14852" width="62.5703125" style="1" customWidth="1"/>
    <col min="14853" max="14853" width="21" style="1" customWidth="1"/>
    <col min="14854" max="14854" width="15.42578125" style="1" customWidth="1"/>
    <col min="14855" max="14855" width="18.28515625" style="1" customWidth="1"/>
    <col min="14856" max="14859" width="16.5703125" style="1" customWidth="1"/>
    <col min="14860" max="14860" width="15.85546875" style="1" customWidth="1"/>
    <col min="14861" max="14861" width="11.28515625" style="1" customWidth="1"/>
    <col min="14862" max="15106" width="9.140625" style="1"/>
    <col min="15107" max="15107" width="8.42578125" style="1" customWidth="1"/>
    <col min="15108" max="15108" width="62.5703125" style="1" customWidth="1"/>
    <col min="15109" max="15109" width="21" style="1" customWidth="1"/>
    <col min="15110" max="15110" width="15.42578125" style="1" customWidth="1"/>
    <col min="15111" max="15111" width="18.28515625" style="1" customWidth="1"/>
    <col min="15112" max="15115" width="16.5703125" style="1" customWidth="1"/>
    <col min="15116" max="15116" width="15.85546875" style="1" customWidth="1"/>
    <col min="15117" max="15117" width="11.28515625" style="1" customWidth="1"/>
    <col min="15118" max="15362" width="9.140625" style="1"/>
    <col min="15363" max="15363" width="8.42578125" style="1" customWidth="1"/>
    <col min="15364" max="15364" width="62.5703125" style="1" customWidth="1"/>
    <col min="15365" max="15365" width="21" style="1" customWidth="1"/>
    <col min="15366" max="15366" width="15.42578125" style="1" customWidth="1"/>
    <col min="15367" max="15367" width="18.28515625" style="1" customWidth="1"/>
    <col min="15368" max="15371" width="16.5703125" style="1" customWidth="1"/>
    <col min="15372" max="15372" width="15.85546875" style="1" customWidth="1"/>
    <col min="15373" max="15373" width="11.28515625" style="1" customWidth="1"/>
    <col min="15374" max="15618" width="9.140625" style="1"/>
    <col min="15619" max="15619" width="8.42578125" style="1" customWidth="1"/>
    <col min="15620" max="15620" width="62.5703125" style="1" customWidth="1"/>
    <col min="15621" max="15621" width="21" style="1" customWidth="1"/>
    <col min="15622" max="15622" width="15.42578125" style="1" customWidth="1"/>
    <col min="15623" max="15623" width="18.28515625" style="1" customWidth="1"/>
    <col min="15624" max="15627" width="16.5703125" style="1" customWidth="1"/>
    <col min="15628" max="15628" width="15.85546875" style="1" customWidth="1"/>
    <col min="15629" max="15629" width="11.28515625" style="1" customWidth="1"/>
    <col min="15630" max="15874" width="9.140625" style="1"/>
    <col min="15875" max="15875" width="8.42578125" style="1" customWidth="1"/>
    <col min="15876" max="15876" width="62.5703125" style="1" customWidth="1"/>
    <col min="15877" max="15877" width="21" style="1" customWidth="1"/>
    <col min="15878" max="15878" width="15.42578125" style="1" customWidth="1"/>
    <col min="15879" max="15879" width="18.28515625" style="1" customWidth="1"/>
    <col min="15880" max="15883" width="16.5703125" style="1" customWidth="1"/>
    <col min="15884" max="15884" width="15.85546875" style="1" customWidth="1"/>
    <col min="15885" max="15885" width="11.28515625" style="1" customWidth="1"/>
    <col min="15886" max="16130" width="9.140625" style="1"/>
    <col min="16131" max="16131" width="8.42578125" style="1" customWidth="1"/>
    <col min="16132" max="16132" width="62.5703125" style="1" customWidth="1"/>
    <col min="16133" max="16133" width="21" style="1" customWidth="1"/>
    <col min="16134" max="16134" width="15.42578125" style="1" customWidth="1"/>
    <col min="16135" max="16135" width="18.28515625" style="1" customWidth="1"/>
    <col min="16136" max="16139" width="16.5703125" style="1" customWidth="1"/>
    <col min="16140" max="16140" width="15.85546875" style="1" customWidth="1"/>
    <col min="16141" max="16141" width="11.28515625" style="1" customWidth="1"/>
    <col min="16142" max="16384" width="9.140625" style="1"/>
  </cols>
  <sheetData>
    <row r="1" spans="2:19" x14ac:dyDescent="0.25">
      <c r="B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9" ht="20.25" x14ac:dyDescent="0.25">
      <c r="B2" s="2"/>
      <c r="G2" s="3"/>
      <c r="H2" s="17" t="s">
        <v>135</v>
      </c>
      <c r="I2" s="3"/>
      <c r="J2" s="3"/>
      <c r="K2" s="3"/>
      <c r="L2" s="3"/>
      <c r="M2" s="3"/>
      <c r="N2" s="3"/>
      <c r="O2" s="3"/>
      <c r="P2" s="3"/>
      <c r="Q2" s="3"/>
    </row>
    <row r="3" spans="2:19" ht="20.25" x14ac:dyDescent="0.25">
      <c r="B3" s="2"/>
      <c r="G3" s="3"/>
      <c r="H3" s="17" t="s">
        <v>136</v>
      </c>
      <c r="I3" s="3"/>
      <c r="J3" s="3"/>
      <c r="K3" s="3"/>
      <c r="L3" s="3"/>
      <c r="M3" s="3"/>
      <c r="N3" s="3"/>
      <c r="O3" s="52"/>
      <c r="P3" s="3"/>
      <c r="Q3" s="3"/>
    </row>
    <row r="4" spans="2:19" ht="20.25" x14ac:dyDescent="0.25">
      <c r="B4" s="2"/>
      <c r="E4" s="5"/>
      <c r="F4" s="5"/>
      <c r="H4" s="18" t="s">
        <v>10</v>
      </c>
    </row>
    <row r="5" spans="2:19" ht="20.25" x14ac:dyDescent="0.25">
      <c r="B5" s="2"/>
      <c r="C5" s="16"/>
      <c r="E5" s="6"/>
      <c r="F5" s="6"/>
      <c r="H5" s="19" t="s">
        <v>11</v>
      </c>
      <c r="S5" s="15"/>
    </row>
    <row r="6" spans="2:19" ht="20.25" x14ac:dyDescent="0.25">
      <c r="B6" s="2"/>
      <c r="C6" s="38"/>
      <c r="H6" s="18" t="s">
        <v>12</v>
      </c>
      <c r="O6" s="13"/>
      <c r="P6" s="13"/>
      <c r="S6" s="15"/>
    </row>
    <row r="7" spans="2:19" ht="20.25" x14ac:dyDescent="0.25">
      <c r="B7" s="2"/>
      <c r="C7" s="14"/>
      <c r="E7" s="6"/>
      <c r="F7" s="6"/>
      <c r="H7" s="19" t="s">
        <v>13</v>
      </c>
    </row>
    <row r="8" spans="2:19" x14ac:dyDescent="0.25">
      <c r="B8" s="2"/>
      <c r="I8" s="1"/>
      <c r="J8" s="1"/>
    </row>
    <row r="9" spans="2:19" ht="16.5" thickBot="1" x14ac:dyDescent="0.3">
      <c r="B9" s="2"/>
      <c r="E9" s="5"/>
      <c r="F9" s="5"/>
      <c r="I9" s="1"/>
      <c r="J9" s="1"/>
    </row>
    <row r="10" spans="2:19" ht="19.5" customHeight="1" x14ac:dyDescent="0.25">
      <c r="B10" s="202" t="s">
        <v>134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13"/>
      <c r="S10" s="13"/>
    </row>
    <row r="11" spans="2:19" ht="15.75" customHeight="1" x14ac:dyDescent="0.3">
      <c r="B11" s="216" t="s">
        <v>0</v>
      </c>
      <c r="C11" s="215" t="s">
        <v>1</v>
      </c>
      <c r="D11" s="215" t="s">
        <v>2</v>
      </c>
      <c r="E11" s="215" t="s">
        <v>131</v>
      </c>
      <c r="F11" s="215"/>
      <c r="G11" s="215" t="s">
        <v>3</v>
      </c>
      <c r="H11" s="215"/>
      <c r="I11" s="215" t="s">
        <v>4</v>
      </c>
      <c r="J11" s="215"/>
      <c r="K11" s="251"/>
      <c r="L11" s="251"/>
      <c r="M11" s="251"/>
      <c r="N11" s="251"/>
      <c r="O11" s="251"/>
      <c r="P11" s="251"/>
      <c r="Q11" s="252"/>
    </row>
    <row r="12" spans="2:19" ht="56.25" x14ac:dyDescent="0.25">
      <c r="B12" s="217"/>
      <c r="C12" s="218"/>
      <c r="D12" s="250"/>
      <c r="E12" s="215"/>
      <c r="F12" s="215"/>
      <c r="G12" s="215"/>
      <c r="H12" s="215"/>
      <c r="I12" s="215" t="s">
        <v>5</v>
      </c>
      <c r="J12" s="215"/>
      <c r="K12" s="215" t="s">
        <v>6</v>
      </c>
      <c r="L12" s="215"/>
      <c r="M12" s="215" t="s">
        <v>114</v>
      </c>
      <c r="N12" s="215"/>
      <c r="O12" s="215" t="s">
        <v>7</v>
      </c>
      <c r="P12" s="215"/>
      <c r="Q12" s="54" t="s">
        <v>8</v>
      </c>
    </row>
    <row r="13" spans="2:19" ht="19.5" thickBot="1" x14ac:dyDescent="0.3">
      <c r="B13" s="115"/>
      <c r="C13" s="69"/>
      <c r="D13" s="116"/>
      <c r="E13" s="116" t="s">
        <v>132</v>
      </c>
      <c r="F13" s="117" t="s">
        <v>133</v>
      </c>
      <c r="G13" s="116" t="s">
        <v>132</v>
      </c>
      <c r="H13" s="117" t="s">
        <v>133</v>
      </c>
      <c r="I13" s="116" t="s">
        <v>132</v>
      </c>
      <c r="J13" s="117" t="s">
        <v>133</v>
      </c>
      <c r="K13" s="116" t="s">
        <v>132</v>
      </c>
      <c r="L13" s="117" t="s">
        <v>133</v>
      </c>
      <c r="M13" s="116" t="s">
        <v>132</v>
      </c>
      <c r="N13" s="117" t="s">
        <v>133</v>
      </c>
      <c r="O13" s="116" t="s">
        <v>132</v>
      </c>
      <c r="P13" s="117" t="s">
        <v>133</v>
      </c>
      <c r="Q13" s="118"/>
    </row>
    <row r="14" spans="2:19" ht="19.5" thickBot="1" x14ac:dyDescent="0.3">
      <c r="B14" s="119">
        <v>1</v>
      </c>
      <c r="C14" s="120">
        <v>2</v>
      </c>
      <c r="D14" s="120">
        <v>3</v>
      </c>
      <c r="E14" s="120">
        <v>4</v>
      </c>
      <c r="F14" s="120">
        <v>5</v>
      </c>
      <c r="G14" s="120">
        <v>6</v>
      </c>
      <c r="H14" s="120">
        <v>7</v>
      </c>
      <c r="I14" s="120">
        <v>8</v>
      </c>
      <c r="J14" s="120">
        <v>9</v>
      </c>
      <c r="K14" s="120">
        <v>10</v>
      </c>
      <c r="L14" s="120">
        <v>11</v>
      </c>
      <c r="M14" s="120">
        <v>12</v>
      </c>
      <c r="N14" s="120">
        <v>13</v>
      </c>
      <c r="O14" s="120">
        <v>14</v>
      </c>
      <c r="P14" s="120">
        <v>15</v>
      </c>
      <c r="Q14" s="121">
        <v>16</v>
      </c>
      <c r="S14" s="13"/>
    </row>
    <row r="15" spans="2:19" ht="18.75" x14ac:dyDescent="0.25">
      <c r="B15" s="56"/>
      <c r="C15" s="57" t="s">
        <v>14</v>
      </c>
      <c r="D15" s="58"/>
      <c r="E15" s="58"/>
      <c r="F15" s="58"/>
      <c r="G15" s="181"/>
      <c r="H15" s="181"/>
      <c r="I15" s="183"/>
      <c r="J15" s="183"/>
      <c r="K15" s="184"/>
      <c r="L15" s="184"/>
      <c r="M15" s="184"/>
      <c r="N15" s="184"/>
      <c r="O15" s="184"/>
      <c r="P15" s="184"/>
      <c r="Q15" s="61"/>
    </row>
    <row r="16" spans="2:19" ht="19.5" thickBot="1" x14ac:dyDescent="0.3">
      <c r="B16" s="63"/>
      <c r="C16" s="124" t="s">
        <v>15</v>
      </c>
      <c r="D16" s="49"/>
      <c r="E16" s="49"/>
      <c r="F16" s="49"/>
      <c r="G16" s="182">
        <f>I16+K16+M16+O16</f>
        <v>28949949.246096425</v>
      </c>
      <c r="H16" s="182">
        <f>J16+L16+N16+P16+Q16</f>
        <v>1244037.72682</v>
      </c>
      <c r="I16" s="182">
        <f>I17+I18</f>
        <v>28949949.246096425</v>
      </c>
      <c r="J16" s="182">
        <f t="shared" ref="J16:Q16" si="0">J17+J18</f>
        <v>1244037.72682</v>
      </c>
      <c r="K16" s="182">
        <f t="shared" si="0"/>
        <v>0</v>
      </c>
      <c r="L16" s="182">
        <f t="shared" si="0"/>
        <v>0</v>
      </c>
      <c r="M16" s="182">
        <f t="shared" si="0"/>
        <v>0</v>
      </c>
      <c r="N16" s="182">
        <f t="shared" si="0"/>
        <v>0</v>
      </c>
      <c r="O16" s="182">
        <f t="shared" si="0"/>
        <v>0</v>
      </c>
      <c r="P16" s="182">
        <f t="shared" si="0"/>
        <v>0</v>
      </c>
      <c r="Q16" s="185">
        <f t="shared" si="0"/>
        <v>0</v>
      </c>
    </row>
    <row r="17" spans="2:17" ht="37.5" x14ac:dyDescent="0.25">
      <c r="B17" s="96"/>
      <c r="C17" s="66" t="s">
        <v>16</v>
      </c>
      <c r="D17" s="72"/>
      <c r="E17" s="72"/>
      <c r="F17" s="72"/>
      <c r="G17" s="122">
        <f>I17+K17+M17+O17</f>
        <v>14449062.511429997</v>
      </c>
      <c r="H17" s="122">
        <f>J17+L17+N17+P17+Q17</f>
        <v>1213953.5289099999</v>
      </c>
      <c r="I17" s="122">
        <f>I19+I41+I63+I64+I71</f>
        <v>14449062.511429997</v>
      </c>
      <c r="J17" s="122">
        <f t="shared" ref="J17:Q17" si="1">J19+J41+J71+J63</f>
        <v>1213953.5289099999</v>
      </c>
      <c r="K17" s="122">
        <f t="shared" si="1"/>
        <v>0</v>
      </c>
      <c r="L17" s="122">
        <f t="shared" si="1"/>
        <v>0</v>
      </c>
      <c r="M17" s="122">
        <f t="shared" si="1"/>
        <v>0</v>
      </c>
      <c r="N17" s="122">
        <f t="shared" si="1"/>
        <v>0</v>
      </c>
      <c r="O17" s="122">
        <f t="shared" si="1"/>
        <v>0</v>
      </c>
      <c r="P17" s="122">
        <f t="shared" si="1"/>
        <v>0</v>
      </c>
      <c r="Q17" s="123">
        <f t="shared" si="1"/>
        <v>0</v>
      </c>
    </row>
    <row r="18" spans="2:17" ht="19.5" thickBot="1" x14ac:dyDescent="0.3">
      <c r="B18" s="115"/>
      <c r="C18" s="125" t="s">
        <v>17</v>
      </c>
      <c r="D18" s="116"/>
      <c r="E18" s="116"/>
      <c r="F18" s="116"/>
      <c r="G18" s="126">
        <f t="shared" ref="G18:Q18" si="2">G74+G104</f>
        <v>14500886.734666428</v>
      </c>
      <c r="H18" s="126">
        <f t="shared" si="2"/>
        <v>30084.197909999999</v>
      </c>
      <c r="I18" s="126">
        <f t="shared" si="2"/>
        <v>14500886.734666428</v>
      </c>
      <c r="J18" s="126">
        <f t="shared" si="2"/>
        <v>30084.197909999999</v>
      </c>
      <c r="K18" s="126">
        <f t="shared" si="2"/>
        <v>0</v>
      </c>
      <c r="L18" s="126">
        <f t="shared" si="2"/>
        <v>0</v>
      </c>
      <c r="M18" s="126">
        <f t="shared" si="2"/>
        <v>0</v>
      </c>
      <c r="N18" s="126">
        <f t="shared" si="2"/>
        <v>0</v>
      </c>
      <c r="O18" s="126">
        <f t="shared" si="2"/>
        <v>0</v>
      </c>
      <c r="P18" s="126">
        <f t="shared" si="2"/>
        <v>0</v>
      </c>
      <c r="Q18" s="127">
        <f t="shared" si="2"/>
        <v>0</v>
      </c>
    </row>
    <row r="19" spans="2:17" ht="19.5" thickBot="1" x14ac:dyDescent="0.3">
      <c r="B19" s="128"/>
      <c r="C19" s="129" t="s">
        <v>9</v>
      </c>
      <c r="D19" s="108"/>
      <c r="E19" s="108"/>
      <c r="F19" s="108"/>
      <c r="G19" s="82">
        <f>I19+K19+M19+O19</f>
        <v>10015843.394579999</v>
      </c>
      <c r="H19" s="82">
        <f>J19+L19+N19+P19+Q19</f>
        <v>1213953.5289099999</v>
      </c>
      <c r="I19" s="82">
        <f>SUM(I20:I40)</f>
        <v>10015843.394579999</v>
      </c>
      <c r="J19" s="82">
        <f>SUM(J20:J40)</f>
        <v>1213953.5289099999</v>
      </c>
      <c r="K19" s="82">
        <f t="shared" ref="K19:Q19" si="3">SUM(K20:K40)</f>
        <v>0</v>
      </c>
      <c r="L19" s="82">
        <f t="shared" si="3"/>
        <v>0</v>
      </c>
      <c r="M19" s="82">
        <f t="shared" si="3"/>
        <v>0</v>
      </c>
      <c r="N19" s="82">
        <f t="shared" si="3"/>
        <v>0</v>
      </c>
      <c r="O19" s="82">
        <f t="shared" si="3"/>
        <v>0</v>
      </c>
      <c r="P19" s="82">
        <f t="shared" si="3"/>
        <v>0</v>
      </c>
      <c r="Q19" s="130">
        <f t="shared" si="3"/>
        <v>0</v>
      </c>
    </row>
    <row r="20" spans="2:17" ht="18.75" x14ac:dyDescent="0.25">
      <c r="B20" s="64">
        <v>1</v>
      </c>
      <c r="C20" s="57" t="s">
        <v>18</v>
      </c>
      <c r="D20" s="65" t="s">
        <v>19</v>
      </c>
      <c r="E20" s="65">
        <v>1</v>
      </c>
      <c r="F20" s="65"/>
      <c r="G20" s="190">
        <f>I20+K20+M20+O20</f>
        <v>4897762.6215000004</v>
      </c>
      <c r="H20" s="190">
        <f>J20+L20+N20+P20+Q20</f>
        <v>0</v>
      </c>
      <c r="I20" s="190">
        <v>4897762.6215000004</v>
      </c>
      <c r="J20" s="190"/>
      <c r="K20" s="212"/>
      <c r="L20" s="195"/>
      <c r="M20" s="195"/>
      <c r="N20" s="195"/>
      <c r="O20" s="212"/>
      <c r="P20" s="195"/>
      <c r="Q20" s="207"/>
    </row>
    <row r="21" spans="2:17" ht="75" x14ac:dyDescent="0.25">
      <c r="B21" s="62" t="s">
        <v>20</v>
      </c>
      <c r="C21" s="43" t="s">
        <v>21</v>
      </c>
      <c r="D21" s="48" t="s">
        <v>22</v>
      </c>
      <c r="E21" s="48">
        <v>1</v>
      </c>
      <c r="F21" s="48"/>
      <c r="G21" s="197"/>
      <c r="H21" s="197"/>
      <c r="I21" s="197"/>
      <c r="J21" s="197"/>
      <c r="K21" s="213"/>
      <c r="L21" s="201"/>
      <c r="M21" s="201"/>
      <c r="N21" s="201"/>
      <c r="O21" s="213"/>
      <c r="P21" s="201"/>
      <c r="Q21" s="208"/>
    </row>
    <row r="22" spans="2:17" ht="75.75" thickBot="1" x14ac:dyDescent="0.3">
      <c r="B22" s="63" t="s">
        <v>23</v>
      </c>
      <c r="C22" s="44" t="s">
        <v>24</v>
      </c>
      <c r="D22" s="49" t="s">
        <v>22</v>
      </c>
      <c r="E22" s="49">
        <v>1</v>
      </c>
      <c r="F22" s="49"/>
      <c r="G22" s="191"/>
      <c r="H22" s="191"/>
      <c r="I22" s="191"/>
      <c r="J22" s="191"/>
      <c r="K22" s="214"/>
      <c r="L22" s="196"/>
      <c r="M22" s="196"/>
      <c r="N22" s="196"/>
      <c r="O22" s="214"/>
      <c r="P22" s="196"/>
      <c r="Q22" s="209"/>
    </row>
    <row r="23" spans="2:17" ht="75" x14ac:dyDescent="0.25">
      <c r="B23" s="96">
        <v>2</v>
      </c>
      <c r="C23" s="66" t="s">
        <v>25</v>
      </c>
      <c r="D23" s="67" t="s">
        <v>26</v>
      </c>
      <c r="E23" s="67">
        <f>E24</f>
        <v>6.819</v>
      </c>
      <c r="F23" s="67"/>
      <c r="G23" s="205">
        <f>I23+K23+M23+O23</f>
        <v>600000</v>
      </c>
      <c r="H23" s="205">
        <f>J23+L23+N23+P23+Q23</f>
        <v>0</v>
      </c>
      <c r="I23" s="205">
        <v>600000</v>
      </c>
      <c r="J23" s="205"/>
      <c r="K23" s="205"/>
      <c r="L23" s="205"/>
      <c r="M23" s="205"/>
      <c r="N23" s="205"/>
      <c r="O23" s="205"/>
      <c r="P23" s="205"/>
      <c r="Q23" s="210"/>
    </row>
    <row r="24" spans="2:17" ht="38.25" thickBot="1" x14ac:dyDescent="0.3">
      <c r="B24" s="71" t="s">
        <v>27</v>
      </c>
      <c r="C24" s="68" t="s">
        <v>28</v>
      </c>
      <c r="D24" s="69" t="s">
        <v>26</v>
      </c>
      <c r="E24" s="69">
        <f>(1812+1005+1063+539+430+184+858+928)/1000</f>
        <v>6.819</v>
      </c>
      <c r="F24" s="69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11"/>
    </row>
    <row r="25" spans="2:17" ht="75" x14ac:dyDescent="0.25">
      <c r="B25" s="64">
        <v>3</v>
      </c>
      <c r="C25" s="57" t="s">
        <v>29</v>
      </c>
      <c r="D25" s="70" t="s">
        <v>30</v>
      </c>
      <c r="E25" s="70" t="s">
        <v>31</v>
      </c>
      <c r="F25" s="139"/>
      <c r="G25" s="190">
        <f>I25+K25+M25+O25</f>
        <v>600000</v>
      </c>
      <c r="H25" s="190">
        <f>J25+L25+N25+P25+Q25</f>
        <v>0</v>
      </c>
      <c r="I25" s="190">
        <v>600000</v>
      </c>
      <c r="J25" s="190"/>
      <c r="K25" s="190"/>
      <c r="L25" s="190"/>
      <c r="M25" s="190"/>
      <c r="N25" s="190"/>
      <c r="O25" s="190"/>
      <c r="P25" s="190"/>
      <c r="Q25" s="227"/>
    </row>
    <row r="26" spans="2:17" ht="37.5" x14ac:dyDescent="0.25">
      <c r="B26" s="62" t="s">
        <v>32</v>
      </c>
      <c r="C26" s="43" t="s">
        <v>28</v>
      </c>
      <c r="D26" s="48" t="s">
        <v>26</v>
      </c>
      <c r="E26" s="48">
        <v>5.78</v>
      </c>
      <c r="F26" s="140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228"/>
    </row>
    <row r="27" spans="2:17" ht="38.25" thickBot="1" x14ac:dyDescent="0.3">
      <c r="B27" s="63" t="s">
        <v>33</v>
      </c>
      <c r="C27" s="44" t="s">
        <v>34</v>
      </c>
      <c r="D27" s="49" t="s">
        <v>35</v>
      </c>
      <c r="E27" s="49">
        <v>5</v>
      </c>
      <c r="F27" s="14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229"/>
    </row>
    <row r="28" spans="2:17" ht="75" x14ac:dyDescent="0.25">
      <c r="B28" s="265" t="s">
        <v>196</v>
      </c>
      <c r="C28" s="57" t="s">
        <v>137</v>
      </c>
      <c r="D28" s="65" t="s">
        <v>26</v>
      </c>
      <c r="E28" s="65"/>
      <c r="F28" s="70">
        <v>22.675000000000001</v>
      </c>
      <c r="G28" s="243">
        <f>I28+K28+M28+O28</f>
        <v>0</v>
      </c>
      <c r="H28" s="243">
        <f>J28+L28+N28+P28+Q28</f>
        <v>1134468.02929</v>
      </c>
      <c r="I28" s="243"/>
      <c r="J28" s="255">
        <v>1134468.02929</v>
      </c>
      <c r="K28" s="243"/>
      <c r="L28" s="243"/>
      <c r="M28" s="243"/>
      <c r="N28" s="243"/>
      <c r="O28" s="243"/>
      <c r="P28" s="243"/>
      <c r="Q28" s="263"/>
    </row>
    <row r="29" spans="2:17" ht="19.5" thickBot="1" x14ac:dyDescent="0.35">
      <c r="B29" s="266"/>
      <c r="C29" s="44" t="s">
        <v>141</v>
      </c>
      <c r="D29" s="49" t="s">
        <v>26</v>
      </c>
      <c r="E29" s="53"/>
      <c r="F29" s="49">
        <v>22.675000000000001</v>
      </c>
      <c r="G29" s="245"/>
      <c r="H29" s="245"/>
      <c r="I29" s="245"/>
      <c r="J29" s="257"/>
      <c r="K29" s="245"/>
      <c r="L29" s="245"/>
      <c r="M29" s="245"/>
      <c r="N29" s="245"/>
      <c r="O29" s="245"/>
      <c r="P29" s="245"/>
      <c r="Q29" s="264"/>
    </row>
    <row r="30" spans="2:17" ht="93.75" x14ac:dyDescent="0.25">
      <c r="B30" s="64" t="s">
        <v>87</v>
      </c>
      <c r="C30" s="57" t="s">
        <v>36</v>
      </c>
      <c r="D30" s="70" t="s">
        <v>232</v>
      </c>
      <c r="E30" s="70" t="s">
        <v>234</v>
      </c>
      <c r="F30" s="70" t="s">
        <v>233</v>
      </c>
      <c r="G30" s="240">
        <f>I30+K30+M30+O30</f>
        <v>1900000</v>
      </c>
      <c r="H30" s="243">
        <f>J30+L30+N30+P30+Q30</f>
        <v>75744.299620000005</v>
      </c>
      <c r="I30" s="243">
        <f>1900000</f>
        <v>1900000</v>
      </c>
      <c r="J30" s="243">
        <v>75744.299620000005</v>
      </c>
      <c r="K30" s="198"/>
      <c r="L30" s="198"/>
      <c r="M30" s="198"/>
      <c r="N30" s="198"/>
      <c r="O30" s="198"/>
      <c r="P30" s="198"/>
      <c r="Q30" s="267"/>
    </row>
    <row r="31" spans="2:17" ht="18.75" x14ac:dyDescent="0.25">
      <c r="B31" s="62" t="s">
        <v>172</v>
      </c>
      <c r="C31" s="68" t="s">
        <v>37</v>
      </c>
      <c r="D31" s="69" t="s">
        <v>38</v>
      </c>
      <c r="E31" s="69">
        <v>170</v>
      </c>
      <c r="F31" s="69"/>
      <c r="G31" s="241"/>
      <c r="H31" s="244"/>
      <c r="I31" s="244"/>
      <c r="J31" s="244"/>
      <c r="K31" s="199"/>
      <c r="L31" s="199"/>
      <c r="M31" s="199"/>
      <c r="N31" s="199"/>
      <c r="O31" s="199"/>
      <c r="P31" s="199"/>
      <c r="Q31" s="268"/>
    </row>
    <row r="32" spans="2:17" s="26" customFormat="1" ht="19.5" thickBot="1" x14ac:dyDescent="0.3">
      <c r="B32" s="63" t="s">
        <v>173</v>
      </c>
      <c r="C32" s="44" t="s">
        <v>138</v>
      </c>
      <c r="D32" s="49" t="s">
        <v>38</v>
      </c>
      <c r="E32" s="112"/>
      <c r="F32" s="49">
        <v>2</v>
      </c>
      <c r="G32" s="242"/>
      <c r="H32" s="245"/>
      <c r="I32" s="245"/>
      <c r="J32" s="245"/>
      <c r="K32" s="200"/>
      <c r="L32" s="200"/>
      <c r="M32" s="200"/>
      <c r="N32" s="200"/>
      <c r="O32" s="200"/>
      <c r="P32" s="200"/>
      <c r="Q32" s="269"/>
    </row>
    <row r="33" spans="2:17" ht="75" x14ac:dyDescent="0.25">
      <c r="B33" s="73" t="s">
        <v>88</v>
      </c>
      <c r="C33" s="57" t="s">
        <v>143</v>
      </c>
      <c r="D33" s="70" t="s">
        <v>230</v>
      </c>
      <c r="E33" s="70" t="s">
        <v>231</v>
      </c>
      <c r="F33" s="65"/>
      <c r="G33" s="190">
        <f>I33+K33+M33+O33</f>
        <v>1933233.79733</v>
      </c>
      <c r="H33" s="190">
        <f>J33+L33+N33+P33+Q33</f>
        <v>0</v>
      </c>
      <c r="I33" s="190">
        <v>1933233.79733</v>
      </c>
      <c r="J33" s="192"/>
      <c r="K33" s="192"/>
      <c r="L33" s="192"/>
      <c r="M33" s="192"/>
      <c r="N33" s="192"/>
      <c r="O33" s="192"/>
      <c r="P33" s="192"/>
      <c r="Q33" s="219"/>
    </row>
    <row r="34" spans="2:17" ht="18.75" x14ac:dyDescent="0.25">
      <c r="B34" s="74" t="s">
        <v>201</v>
      </c>
      <c r="C34" s="43" t="s">
        <v>102</v>
      </c>
      <c r="D34" s="48" t="s">
        <v>50</v>
      </c>
      <c r="E34" s="48">
        <v>1</v>
      </c>
      <c r="F34" s="48"/>
      <c r="G34" s="197"/>
      <c r="H34" s="197"/>
      <c r="I34" s="197"/>
      <c r="J34" s="193"/>
      <c r="K34" s="193"/>
      <c r="L34" s="193"/>
      <c r="M34" s="193"/>
      <c r="N34" s="193"/>
      <c r="O34" s="193"/>
      <c r="P34" s="193"/>
      <c r="Q34" s="230"/>
    </row>
    <row r="35" spans="2:17" ht="18.75" x14ac:dyDescent="0.25">
      <c r="B35" s="74" t="s">
        <v>202</v>
      </c>
      <c r="C35" s="43" t="s">
        <v>103</v>
      </c>
      <c r="D35" s="48" t="s">
        <v>35</v>
      </c>
      <c r="E35" s="48">
        <v>2265</v>
      </c>
      <c r="F35" s="48"/>
      <c r="G35" s="197"/>
      <c r="H35" s="197"/>
      <c r="I35" s="197"/>
      <c r="J35" s="193"/>
      <c r="K35" s="193"/>
      <c r="L35" s="193"/>
      <c r="M35" s="193"/>
      <c r="N35" s="193"/>
      <c r="O35" s="193"/>
      <c r="P35" s="193"/>
      <c r="Q35" s="230"/>
    </row>
    <row r="36" spans="2:17" ht="18.75" x14ac:dyDescent="0.25">
      <c r="B36" s="74" t="s">
        <v>203</v>
      </c>
      <c r="C36" s="43" t="s">
        <v>104</v>
      </c>
      <c r="D36" s="48" t="s">
        <v>35</v>
      </c>
      <c r="E36" s="48">
        <v>1522</v>
      </c>
      <c r="F36" s="48"/>
      <c r="G36" s="197"/>
      <c r="H36" s="197"/>
      <c r="I36" s="197"/>
      <c r="J36" s="193"/>
      <c r="K36" s="193"/>
      <c r="L36" s="193"/>
      <c r="M36" s="193"/>
      <c r="N36" s="193"/>
      <c r="O36" s="193"/>
      <c r="P36" s="193"/>
      <c r="Q36" s="230"/>
    </row>
    <row r="37" spans="2:17" ht="19.5" thickBot="1" x14ac:dyDescent="0.3">
      <c r="B37" s="75" t="s">
        <v>204</v>
      </c>
      <c r="C37" s="44" t="s">
        <v>105</v>
      </c>
      <c r="D37" s="49" t="s">
        <v>35</v>
      </c>
      <c r="E37" s="49">
        <v>6795</v>
      </c>
      <c r="F37" s="49"/>
      <c r="G37" s="191"/>
      <c r="H37" s="191"/>
      <c r="I37" s="191"/>
      <c r="J37" s="194"/>
      <c r="K37" s="194"/>
      <c r="L37" s="194"/>
      <c r="M37" s="194"/>
      <c r="N37" s="194"/>
      <c r="O37" s="194"/>
      <c r="P37" s="194"/>
      <c r="Q37" s="220"/>
    </row>
    <row r="38" spans="2:17" ht="57" thickBot="1" x14ac:dyDescent="0.3">
      <c r="B38" s="79" t="s">
        <v>89</v>
      </c>
      <c r="C38" s="80" t="s">
        <v>144</v>
      </c>
      <c r="D38" s="81" t="s">
        <v>50</v>
      </c>
      <c r="E38" s="81">
        <v>1</v>
      </c>
      <c r="F38" s="81">
        <v>1</v>
      </c>
      <c r="G38" s="82">
        <f>I38+K38+M38+O38</f>
        <v>20946.967000000001</v>
      </c>
      <c r="H38" s="82">
        <f>J38+L38+N38+P38+Q38</f>
        <v>3741.2</v>
      </c>
      <c r="I38" s="82">
        <v>20946.967000000001</v>
      </c>
      <c r="J38" s="82">
        <v>3741.2</v>
      </c>
      <c r="K38" s="99"/>
      <c r="L38" s="99"/>
      <c r="M38" s="99"/>
      <c r="N38" s="99"/>
      <c r="O38" s="99"/>
      <c r="P38" s="99"/>
      <c r="Q38" s="109"/>
    </row>
    <row r="39" spans="2:17" ht="56.25" x14ac:dyDescent="0.25">
      <c r="B39" s="73" t="s">
        <v>90</v>
      </c>
      <c r="C39" s="57" t="s">
        <v>145</v>
      </c>
      <c r="D39" s="65" t="s">
        <v>26</v>
      </c>
      <c r="E39" s="65">
        <v>2.73</v>
      </c>
      <c r="F39" s="65"/>
      <c r="G39" s="190">
        <f>I39+K39+M39+O39</f>
        <v>63900.008750000001</v>
      </c>
      <c r="H39" s="190">
        <f>J39+L39+N39+P39+Q39</f>
        <v>0</v>
      </c>
      <c r="I39" s="190">
        <v>63900.008750000001</v>
      </c>
      <c r="J39" s="190"/>
      <c r="K39" s="190"/>
      <c r="L39" s="190"/>
      <c r="M39" s="190"/>
      <c r="N39" s="190"/>
      <c r="O39" s="190"/>
      <c r="P39" s="190"/>
      <c r="Q39" s="227"/>
    </row>
    <row r="40" spans="2:17" ht="19.5" thickBot="1" x14ac:dyDescent="0.3">
      <c r="B40" s="75" t="s">
        <v>48</v>
      </c>
      <c r="C40" s="44" t="s">
        <v>94</v>
      </c>
      <c r="D40" s="49" t="s">
        <v>26</v>
      </c>
      <c r="E40" s="49">
        <v>2.73</v>
      </c>
      <c r="F40" s="49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229"/>
    </row>
    <row r="41" spans="2:17" ht="19.5" thickBot="1" x14ac:dyDescent="0.3">
      <c r="B41" s="128"/>
      <c r="C41" s="80" t="s">
        <v>39</v>
      </c>
      <c r="D41" s="108"/>
      <c r="E41" s="108"/>
      <c r="F41" s="108"/>
      <c r="G41" s="82">
        <f>SUM(G42:G62)</f>
        <v>3772540.5123499986</v>
      </c>
      <c r="H41" s="82">
        <f t="shared" ref="H41:Q41" si="4">SUM(H42:H62)</f>
        <v>0</v>
      </c>
      <c r="I41" s="82">
        <f>SUM(I42:I62)</f>
        <v>3772540.5123499986</v>
      </c>
      <c r="J41" s="82">
        <f>SUM(J42:J62)</f>
        <v>0</v>
      </c>
      <c r="K41" s="82">
        <f t="shared" si="4"/>
        <v>0</v>
      </c>
      <c r="L41" s="82">
        <f t="shared" si="4"/>
        <v>0</v>
      </c>
      <c r="M41" s="82">
        <f t="shared" si="4"/>
        <v>0</v>
      </c>
      <c r="N41" s="82">
        <f t="shared" si="4"/>
        <v>0</v>
      </c>
      <c r="O41" s="82">
        <f t="shared" si="4"/>
        <v>0</v>
      </c>
      <c r="P41" s="82">
        <f t="shared" si="4"/>
        <v>0</v>
      </c>
      <c r="Q41" s="130">
        <f t="shared" si="4"/>
        <v>0</v>
      </c>
    </row>
    <row r="42" spans="2:17" ht="56.25" x14ac:dyDescent="0.25">
      <c r="B42" s="64" t="s">
        <v>91</v>
      </c>
      <c r="C42" s="57" t="s">
        <v>40</v>
      </c>
      <c r="D42" s="65" t="s">
        <v>26</v>
      </c>
      <c r="E42" s="65">
        <v>2.97</v>
      </c>
      <c r="F42" s="65"/>
      <c r="G42" s="190">
        <f>I42+K42+M42+O42</f>
        <v>2097373.0184999998</v>
      </c>
      <c r="H42" s="190">
        <f>J42+L42+N42+P42+Q42</f>
        <v>0</v>
      </c>
      <c r="I42" s="192">
        <v>2097373.0184999998</v>
      </c>
      <c r="J42" s="192"/>
      <c r="K42" s="212"/>
      <c r="L42" s="195"/>
      <c r="M42" s="195"/>
      <c r="N42" s="195"/>
      <c r="O42" s="212"/>
      <c r="P42" s="195"/>
      <c r="Q42" s="225"/>
    </row>
    <row r="43" spans="2:17" ht="38.25" thickBot="1" x14ac:dyDescent="0.3">
      <c r="B43" s="63" t="s">
        <v>174</v>
      </c>
      <c r="C43" s="44" t="s">
        <v>41</v>
      </c>
      <c r="D43" s="49" t="s">
        <v>26</v>
      </c>
      <c r="E43" s="49">
        <v>2.97</v>
      </c>
      <c r="F43" s="49"/>
      <c r="G43" s="191"/>
      <c r="H43" s="191"/>
      <c r="I43" s="194"/>
      <c r="J43" s="194"/>
      <c r="K43" s="214"/>
      <c r="L43" s="196"/>
      <c r="M43" s="196"/>
      <c r="N43" s="196"/>
      <c r="O43" s="214"/>
      <c r="P43" s="196"/>
      <c r="Q43" s="226"/>
    </row>
    <row r="44" spans="2:17" ht="37.5" x14ac:dyDescent="0.25">
      <c r="B44" s="64" t="s">
        <v>92</v>
      </c>
      <c r="C44" s="57" t="s">
        <v>42</v>
      </c>
      <c r="D44" s="70" t="s">
        <v>26</v>
      </c>
      <c r="E44" s="70">
        <v>3.8860000000000001</v>
      </c>
      <c r="F44" s="70"/>
      <c r="G44" s="190">
        <f>I44+K44+M44+O44</f>
        <v>200000</v>
      </c>
      <c r="H44" s="190">
        <f>J44+L44+N44+P44+Q44</f>
        <v>0</v>
      </c>
      <c r="I44" s="190">
        <v>200000</v>
      </c>
      <c r="J44" s="190"/>
      <c r="K44" s="212"/>
      <c r="L44" s="195"/>
      <c r="M44" s="195"/>
      <c r="N44" s="195"/>
      <c r="O44" s="212"/>
      <c r="P44" s="195"/>
      <c r="Q44" s="225"/>
    </row>
    <row r="45" spans="2:17" ht="18.75" x14ac:dyDescent="0.25">
      <c r="B45" s="62" t="s">
        <v>175</v>
      </c>
      <c r="C45" s="43" t="s">
        <v>43</v>
      </c>
      <c r="D45" s="48" t="s">
        <v>26</v>
      </c>
      <c r="E45" s="48">
        <v>2.1589999999999998</v>
      </c>
      <c r="F45" s="48"/>
      <c r="G45" s="197"/>
      <c r="H45" s="197"/>
      <c r="I45" s="197"/>
      <c r="J45" s="197"/>
      <c r="K45" s="213"/>
      <c r="L45" s="201"/>
      <c r="M45" s="201"/>
      <c r="N45" s="201"/>
      <c r="O45" s="213"/>
      <c r="P45" s="201"/>
      <c r="Q45" s="233"/>
    </row>
    <row r="46" spans="2:17" ht="19.5" thickBot="1" x14ac:dyDescent="0.3">
      <c r="B46" s="63" t="s">
        <v>176</v>
      </c>
      <c r="C46" s="44" t="s">
        <v>44</v>
      </c>
      <c r="D46" s="49" t="s">
        <v>26</v>
      </c>
      <c r="E46" s="49">
        <v>1.7270000000000001</v>
      </c>
      <c r="F46" s="49"/>
      <c r="G46" s="191"/>
      <c r="H46" s="191"/>
      <c r="I46" s="191"/>
      <c r="J46" s="191"/>
      <c r="K46" s="214"/>
      <c r="L46" s="196"/>
      <c r="M46" s="196"/>
      <c r="N46" s="196"/>
      <c r="O46" s="214"/>
      <c r="P46" s="196"/>
      <c r="Q46" s="226"/>
    </row>
    <row r="47" spans="2:17" ht="37.5" x14ac:dyDescent="0.25">
      <c r="B47" s="64" t="s">
        <v>93</v>
      </c>
      <c r="C47" s="57" t="s">
        <v>45</v>
      </c>
      <c r="D47" s="70" t="s">
        <v>26</v>
      </c>
      <c r="E47" s="70">
        <v>12.183999999999999</v>
      </c>
      <c r="F47" s="70"/>
      <c r="G47" s="190">
        <f>I47+K47+M47+O47</f>
        <v>150000</v>
      </c>
      <c r="H47" s="190">
        <f>J47+L47+N47+P47+Q47</f>
        <v>0</v>
      </c>
      <c r="I47" s="190">
        <v>150000</v>
      </c>
      <c r="J47" s="190"/>
      <c r="K47" s="212"/>
      <c r="L47" s="195"/>
      <c r="M47" s="195"/>
      <c r="N47" s="195"/>
      <c r="O47" s="212"/>
      <c r="P47" s="195"/>
      <c r="Q47" s="225"/>
    </row>
    <row r="48" spans="2:17" ht="18.75" x14ac:dyDescent="0.25">
      <c r="B48" s="62" t="s">
        <v>177</v>
      </c>
      <c r="C48" s="43" t="s">
        <v>46</v>
      </c>
      <c r="D48" s="48" t="s">
        <v>26</v>
      </c>
      <c r="E48" s="48">
        <v>10.742000000000001</v>
      </c>
      <c r="F48" s="48"/>
      <c r="G48" s="197"/>
      <c r="H48" s="197"/>
      <c r="I48" s="197"/>
      <c r="J48" s="197"/>
      <c r="K48" s="213"/>
      <c r="L48" s="201"/>
      <c r="M48" s="201"/>
      <c r="N48" s="201"/>
      <c r="O48" s="213"/>
      <c r="P48" s="201"/>
      <c r="Q48" s="233"/>
    </row>
    <row r="49" spans="2:17" ht="19.5" thickBot="1" x14ac:dyDescent="0.3">
      <c r="B49" s="63" t="s">
        <v>178</v>
      </c>
      <c r="C49" s="44" t="s">
        <v>44</v>
      </c>
      <c r="D49" s="49" t="s">
        <v>26</v>
      </c>
      <c r="E49" s="49">
        <v>1.4419999999999999</v>
      </c>
      <c r="F49" s="49"/>
      <c r="G49" s="191"/>
      <c r="H49" s="191"/>
      <c r="I49" s="191"/>
      <c r="J49" s="191"/>
      <c r="K49" s="214"/>
      <c r="L49" s="196"/>
      <c r="M49" s="196"/>
      <c r="N49" s="196"/>
      <c r="O49" s="214"/>
      <c r="P49" s="196"/>
      <c r="Q49" s="226"/>
    </row>
    <row r="50" spans="2:17" ht="37.5" x14ac:dyDescent="0.25">
      <c r="B50" s="64" t="s">
        <v>57</v>
      </c>
      <c r="C50" s="57" t="s">
        <v>47</v>
      </c>
      <c r="D50" s="70" t="s">
        <v>26</v>
      </c>
      <c r="E50" s="70">
        <v>0.32900000000000001</v>
      </c>
      <c r="F50" s="70"/>
      <c r="G50" s="190">
        <f>I50+K50+M50+O50</f>
        <v>10000</v>
      </c>
      <c r="H50" s="190">
        <f>J50+L50+N50+P50+Q50</f>
        <v>0</v>
      </c>
      <c r="I50" s="190">
        <v>10000</v>
      </c>
      <c r="J50" s="190"/>
      <c r="K50" s="212"/>
      <c r="L50" s="195"/>
      <c r="M50" s="195"/>
      <c r="N50" s="195"/>
      <c r="O50" s="212"/>
      <c r="P50" s="195"/>
      <c r="Q50" s="225"/>
    </row>
    <row r="51" spans="2:17" ht="18.75" x14ac:dyDescent="0.25">
      <c r="B51" s="62" t="s">
        <v>205</v>
      </c>
      <c r="C51" s="43" t="s">
        <v>43</v>
      </c>
      <c r="D51" s="48" t="s">
        <v>26</v>
      </c>
      <c r="E51" s="48">
        <v>0.11700000000000001</v>
      </c>
      <c r="F51" s="48"/>
      <c r="G51" s="197"/>
      <c r="H51" s="197"/>
      <c r="I51" s="197"/>
      <c r="J51" s="197"/>
      <c r="K51" s="213"/>
      <c r="L51" s="201"/>
      <c r="M51" s="201"/>
      <c r="N51" s="201"/>
      <c r="O51" s="213"/>
      <c r="P51" s="201"/>
      <c r="Q51" s="233"/>
    </row>
    <row r="52" spans="2:17" ht="19.5" thickBot="1" x14ac:dyDescent="0.3">
      <c r="B52" s="63" t="s">
        <v>206</v>
      </c>
      <c r="C52" s="44" t="s">
        <v>44</v>
      </c>
      <c r="D52" s="49" t="s">
        <v>26</v>
      </c>
      <c r="E52" s="49">
        <v>0.21199999999999999</v>
      </c>
      <c r="F52" s="49"/>
      <c r="G52" s="191"/>
      <c r="H52" s="191"/>
      <c r="I52" s="191"/>
      <c r="J52" s="191"/>
      <c r="K52" s="214"/>
      <c r="L52" s="196"/>
      <c r="M52" s="196"/>
      <c r="N52" s="196"/>
      <c r="O52" s="214"/>
      <c r="P52" s="196"/>
      <c r="Q52" s="226"/>
    </row>
    <row r="53" spans="2:17" ht="38.25" thickBot="1" x14ac:dyDescent="0.3">
      <c r="B53" s="79" t="s">
        <v>59</v>
      </c>
      <c r="C53" s="80" t="s">
        <v>49</v>
      </c>
      <c r="D53" s="81" t="s">
        <v>50</v>
      </c>
      <c r="E53" s="81">
        <v>1</v>
      </c>
      <c r="F53" s="81"/>
      <c r="G53" s="82">
        <f>I53+K53+M53+O53</f>
        <v>46234</v>
      </c>
      <c r="H53" s="82">
        <f>J53+L53+N53+P53+Q53</f>
        <v>0</v>
      </c>
      <c r="I53" s="82">
        <v>46234</v>
      </c>
      <c r="J53" s="82"/>
      <c r="K53" s="83"/>
      <c r="L53" s="83"/>
      <c r="M53" s="83"/>
      <c r="N53" s="83"/>
      <c r="O53" s="83"/>
      <c r="P53" s="83"/>
      <c r="Q53" s="84"/>
    </row>
    <row r="54" spans="2:17" ht="93.75" x14ac:dyDescent="0.25">
      <c r="B54" s="64" t="s">
        <v>63</v>
      </c>
      <c r="C54" s="57" t="s">
        <v>36</v>
      </c>
      <c r="D54" s="65" t="s">
        <v>51</v>
      </c>
      <c r="E54" s="65">
        <v>5</v>
      </c>
      <c r="F54" s="65"/>
      <c r="G54" s="190">
        <f>I54+K54+M54+O54</f>
        <v>544864.35999999905</v>
      </c>
      <c r="H54" s="190">
        <f>J54+L54+N54+P54+Q54</f>
        <v>0</v>
      </c>
      <c r="I54" s="190">
        <v>544864.35999999905</v>
      </c>
      <c r="J54" s="190"/>
      <c r="K54" s="212"/>
      <c r="L54" s="195"/>
      <c r="M54" s="195"/>
      <c r="N54" s="195"/>
      <c r="O54" s="212"/>
      <c r="P54" s="195"/>
      <c r="Q54" s="207"/>
    </row>
    <row r="55" spans="2:17" ht="19.5" thickBot="1" x14ac:dyDescent="0.3">
      <c r="B55" s="63" t="s">
        <v>179</v>
      </c>
      <c r="C55" s="44" t="s">
        <v>52</v>
      </c>
      <c r="D55" s="49" t="s">
        <v>51</v>
      </c>
      <c r="E55" s="49">
        <v>5</v>
      </c>
      <c r="F55" s="49"/>
      <c r="G55" s="191"/>
      <c r="H55" s="191"/>
      <c r="I55" s="191"/>
      <c r="J55" s="191"/>
      <c r="K55" s="214"/>
      <c r="L55" s="196"/>
      <c r="M55" s="196"/>
      <c r="N55" s="196"/>
      <c r="O55" s="214"/>
      <c r="P55" s="196"/>
      <c r="Q55" s="209"/>
    </row>
    <row r="56" spans="2:17" ht="81" customHeight="1" x14ac:dyDescent="0.25">
      <c r="B56" s="73" t="s">
        <v>65</v>
      </c>
      <c r="C56" s="57" t="s">
        <v>146</v>
      </c>
      <c r="D56" s="70" t="s">
        <v>228</v>
      </c>
      <c r="E56" s="70" t="s">
        <v>229</v>
      </c>
      <c r="F56" s="65"/>
      <c r="G56" s="190">
        <f>I56+K56+M56+O56</f>
        <v>724069.13384999998</v>
      </c>
      <c r="H56" s="190">
        <f>J56+L56+N56+P56+Q56</f>
        <v>0</v>
      </c>
      <c r="I56" s="190">
        <v>724069.13384999998</v>
      </c>
      <c r="J56" s="190"/>
      <c r="K56" s="192"/>
      <c r="L56" s="192"/>
      <c r="M56" s="192"/>
      <c r="N56" s="192"/>
      <c r="O56" s="192"/>
      <c r="P56" s="192"/>
      <c r="Q56" s="219"/>
    </row>
    <row r="57" spans="2:17" ht="18.75" x14ac:dyDescent="0.25">
      <c r="B57" s="74" t="s">
        <v>207</v>
      </c>
      <c r="C57" s="43" t="s">
        <v>127</v>
      </c>
      <c r="D57" s="48" t="s">
        <v>35</v>
      </c>
      <c r="E57" s="48">
        <v>24</v>
      </c>
      <c r="F57" s="48"/>
      <c r="G57" s="197"/>
      <c r="H57" s="197"/>
      <c r="I57" s="197"/>
      <c r="J57" s="197"/>
      <c r="K57" s="193"/>
      <c r="L57" s="193"/>
      <c r="M57" s="193"/>
      <c r="N57" s="193"/>
      <c r="O57" s="193"/>
      <c r="P57" s="193"/>
      <c r="Q57" s="230"/>
    </row>
    <row r="58" spans="2:17" ht="18.75" x14ac:dyDescent="0.25">
      <c r="B58" s="74" t="s">
        <v>208</v>
      </c>
      <c r="C58" s="43" t="s">
        <v>128</v>
      </c>
      <c r="D58" s="48" t="s">
        <v>35</v>
      </c>
      <c r="E58" s="48">
        <v>3</v>
      </c>
      <c r="F58" s="48"/>
      <c r="G58" s="197"/>
      <c r="H58" s="197"/>
      <c r="I58" s="197"/>
      <c r="J58" s="197"/>
      <c r="K58" s="193"/>
      <c r="L58" s="193"/>
      <c r="M58" s="193"/>
      <c r="N58" s="193"/>
      <c r="O58" s="193"/>
      <c r="P58" s="193"/>
      <c r="Q58" s="230"/>
    </row>
    <row r="59" spans="2:17" ht="18.75" x14ac:dyDescent="0.25">
      <c r="B59" s="74" t="s">
        <v>209</v>
      </c>
      <c r="C59" s="43" t="s">
        <v>129</v>
      </c>
      <c r="D59" s="48" t="s">
        <v>35</v>
      </c>
      <c r="E59" s="48">
        <v>73</v>
      </c>
      <c r="F59" s="48"/>
      <c r="G59" s="197"/>
      <c r="H59" s="197"/>
      <c r="I59" s="197"/>
      <c r="J59" s="197"/>
      <c r="K59" s="193"/>
      <c r="L59" s="193"/>
      <c r="M59" s="193"/>
      <c r="N59" s="193"/>
      <c r="O59" s="193"/>
      <c r="P59" s="193"/>
      <c r="Q59" s="230"/>
    </row>
    <row r="60" spans="2:17" ht="18.75" x14ac:dyDescent="0.25">
      <c r="B60" s="74" t="s">
        <v>210</v>
      </c>
      <c r="C60" s="43" t="s">
        <v>130</v>
      </c>
      <c r="D60" s="48" t="s">
        <v>51</v>
      </c>
      <c r="E60" s="48">
        <v>66</v>
      </c>
      <c r="F60" s="48"/>
      <c r="G60" s="197"/>
      <c r="H60" s="197"/>
      <c r="I60" s="197"/>
      <c r="J60" s="197"/>
      <c r="K60" s="193"/>
      <c r="L60" s="193"/>
      <c r="M60" s="193"/>
      <c r="N60" s="193"/>
      <c r="O60" s="193"/>
      <c r="P60" s="193"/>
      <c r="Q60" s="230"/>
    </row>
    <row r="61" spans="2:17" ht="18.75" x14ac:dyDescent="0.25">
      <c r="B61" s="74" t="s">
        <v>211</v>
      </c>
      <c r="C61" s="43" t="s">
        <v>110</v>
      </c>
      <c r="D61" s="48" t="s">
        <v>26</v>
      </c>
      <c r="E61" s="48">
        <v>11.871</v>
      </c>
      <c r="F61" s="48"/>
      <c r="G61" s="197"/>
      <c r="H61" s="197"/>
      <c r="I61" s="197"/>
      <c r="J61" s="197"/>
      <c r="K61" s="193"/>
      <c r="L61" s="193"/>
      <c r="M61" s="193"/>
      <c r="N61" s="193"/>
      <c r="O61" s="193"/>
      <c r="P61" s="193"/>
      <c r="Q61" s="230"/>
    </row>
    <row r="62" spans="2:17" ht="19.5" thickBot="1" x14ac:dyDescent="0.3">
      <c r="B62" s="75" t="s">
        <v>212</v>
      </c>
      <c r="C62" s="44" t="s">
        <v>111</v>
      </c>
      <c r="D62" s="49" t="s">
        <v>26</v>
      </c>
      <c r="E62" s="49">
        <v>1.524</v>
      </c>
      <c r="F62" s="49"/>
      <c r="G62" s="191"/>
      <c r="H62" s="191"/>
      <c r="I62" s="191"/>
      <c r="J62" s="191"/>
      <c r="K62" s="194"/>
      <c r="L62" s="194"/>
      <c r="M62" s="194"/>
      <c r="N62" s="194"/>
      <c r="O62" s="194"/>
      <c r="P62" s="194"/>
      <c r="Q62" s="220"/>
    </row>
    <row r="63" spans="2:17" ht="132" thickBot="1" x14ac:dyDescent="0.3">
      <c r="B63" s="79" t="s">
        <v>95</v>
      </c>
      <c r="C63" s="80" t="s">
        <v>53</v>
      </c>
      <c r="D63" s="70"/>
      <c r="E63" s="81"/>
      <c r="F63" s="81"/>
      <c r="G63" s="82">
        <f>I63+K63+M63+O63</f>
        <v>634260</v>
      </c>
      <c r="H63" s="82">
        <f>J63+L63+N63+P63+Q63</f>
        <v>0</v>
      </c>
      <c r="I63" s="82">
        <f>634260</f>
        <v>634260</v>
      </c>
      <c r="J63" s="82"/>
      <c r="K63" s="131"/>
      <c r="L63" s="131"/>
      <c r="M63" s="131"/>
      <c r="N63" s="131"/>
      <c r="O63" s="131"/>
      <c r="P63" s="131"/>
      <c r="Q63" s="84"/>
    </row>
    <row r="64" spans="2:17" ht="56.25" x14ac:dyDescent="0.25">
      <c r="B64" s="64" t="s">
        <v>71</v>
      </c>
      <c r="C64" s="57" t="s">
        <v>147</v>
      </c>
      <c r="D64" s="70" t="s">
        <v>235</v>
      </c>
      <c r="E64" s="70" t="s">
        <v>236</v>
      </c>
      <c r="F64" s="65"/>
      <c r="G64" s="59">
        <f>I64+K64+M64+O64</f>
        <v>23618.604500000001</v>
      </c>
      <c r="H64" s="59">
        <f>J64+L64+N64+P64+Q64</f>
        <v>0</v>
      </c>
      <c r="I64" s="59">
        <f>23618.6045</f>
        <v>23618.604500000001</v>
      </c>
      <c r="J64" s="59"/>
      <c r="K64" s="60"/>
      <c r="L64" s="60"/>
      <c r="M64" s="60"/>
      <c r="N64" s="60"/>
      <c r="O64" s="60"/>
      <c r="P64" s="60"/>
      <c r="Q64" s="86"/>
    </row>
    <row r="65" spans="2:21" s="24" customFormat="1" ht="56.25" x14ac:dyDescent="0.25">
      <c r="B65" s="62" t="s">
        <v>180</v>
      </c>
      <c r="C65" s="43" t="s">
        <v>148</v>
      </c>
      <c r="D65" s="48" t="s">
        <v>35</v>
      </c>
      <c r="E65" s="48">
        <v>6</v>
      </c>
      <c r="F65" s="39"/>
      <c r="G65" s="40">
        <f>I65+K65+M65+O65</f>
        <v>1052.0999999999999</v>
      </c>
      <c r="H65" s="40">
        <f>J65+L65+N65+P65+Q65</f>
        <v>0</v>
      </c>
      <c r="I65" s="40">
        <v>1052.0999999999999</v>
      </c>
      <c r="J65" s="40"/>
      <c r="K65" s="41"/>
      <c r="L65" s="41"/>
      <c r="M65" s="41"/>
      <c r="N65" s="41"/>
      <c r="O65" s="41"/>
      <c r="P65" s="41"/>
      <c r="Q65" s="42"/>
    </row>
    <row r="66" spans="2:21" s="24" customFormat="1" ht="37.5" x14ac:dyDescent="0.25">
      <c r="B66" s="62" t="s">
        <v>213</v>
      </c>
      <c r="C66" s="43" t="s">
        <v>149</v>
      </c>
      <c r="D66" s="48" t="s">
        <v>35</v>
      </c>
      <c r="E66" s="48">
        <v>25</v>
      </c>
      <c r="F66" s="39"/>
      <c r="G66" s="40">
        <f t="shared" ref="G66:G70" si="5">I66+K66+M66+O66</f>
        <v>1504.1665</v>
      </c>
      <c r="H66" s="40">
        <f t="shared" ref="H66:H70" si="6">J66+L66+N66+P66+Q66</f>
        <v>0</v>
      </c>
      <c r="I66" s="40">
        <v>1504.1665</v>
      </c>
      <c r="J66" s="40"/>
      <c r="K66" s="41"/>
      <c r="L66" s="41"/>
      <c r="M66" s="41"/>
      <c r="N66" s="41"/>
      <c r="O66" s="41"/>
      <c r="P66" s="41"/>
      <c r="Q66" s="42"/>
    </row>
    <row r="67" spans="2:21" s="24" customFormat="1" ht="37.5" x14ac:dyDescent="0.25">
      <c r="B67" s="62" t="s">
        <v>214</v>
      </c>
      <c r="C67" s="43" t="s">
        <v>150</v>
      </c>
      <c r="D67" s="48" t="s">
        <v>35</v>
      </c>
      <c r="E67" s="48">
        <v>15</v>
      </c>
      <c r="F67" s="39"/>
      <c r="G67" s="40">
        <f t="shared" si="5"/>
        <v>929.745</v>
      </c>
      <c r="H67" s="40">
        <f t="shared" si="6"/>
        <v>0</v>
      </c>
      <c r="I67" s="40">
        <v>929.745</v>
      </c>
      <c r="J67" s="40"/>
      <c r="K67" s="41"/>
      <c r="L67" s="41"/>
      <c r="M67" s="41"/>
      <c r="N67" s="41"/>
      <c r="O67" s="41"/>
      <c r="P67" s="41"/>
      <c r="Q67" s="42"/>
    </row>
    <row r="68" spans="2:21" s="24" customFormat="1" ht="37.5" x14ac:dyDescent="0.25">
      <c r="B68" s="62" t="s">
        <v>215</v>
      </c>
      <c r="C68" s="43" t="s">
        <v>151</v>
      </c>
      <c r="D68" s="48" t="s">
        <v>35</v>
      </c>
      <c r="E68" s="48">
        <v>2</v>
      </c>
      <c r="F68" s="39"/>
      <c r="G68" s="40">
        <f t="shared" si="5"/>
        <v>1137.0619999999999</v>
      </c>
      <c r="H68" s="40">
        <f t="shared" si="6"/>
        <v>0</v>
      </c>
      <c r="I68" s="40">
        <v>1137.0619999999999</v>
      </c>
      <c r="J68" s="40"/>
      <c r="K68" s="41"/>
      <c r="L68" s="41"/>
      <c r="M68" s="41"/>
      <c r="N68" s="41"/>
      <c r="O68" s="41"/>
      <c r="P68" s="41"/>
      <c r="Q68" s="42"/>
    </row>
    <row r="69" spans="2:21" s="24" customFormat="1" ht="37.5" x14ac:dyDescent="0.25">
      <c r="B69" s="62" t="s">
        <v>216</v>
      </c>
      <c r="C69" s="43" t="s">
        <v>152</v>
      </c>
      <c r="D69" s="48" t="s">
        <v>35</v>
      </c>
      <c r="E69" s="48">
        <v>4</v>
      </c>
      <c r="F69" s="39"/>
      <c r="G69" s="40">
        <f>I69+K69+M69+O69</f>
        <v>14081</v>
      </c>
      <c r="H69" s="40">
        <f t="shared" si="6"/>
        <v>0</v>
      </c>
      <c r="I69" s="40">
        <v>14081</v>
      </c>
      <c r="J69" s="40"/>
      <c r="K69" s="41"/>
      <c r="L69" s="41"/>
      <c r="M69" s="41"/>
      <c r="N69" s="41"/>
      <c r="O69" s="41"/>
      <c r="P69" s="41"/>
      <c r="Q69" s="42"/>
    </row>
    <row r="70" spans="2:21" s="24" customFormat="1" ht="38.25" thickBot="1" x14ac:dyDescent="0.3">
      <c r="B70" s="63" t="s">
        <v>217</v>
      </c>
      <c r="C70" s="44" t="s">
        <v>153</v>
      </c>
      <c r="D70" s="49" t="s">
        <v>227</v>
      </c>
      <c r="E70" s="49">
        <v>1</v>
      </c>
      <c r="F70" s="25"/>
      <c r="G70" s="45">
        <f t="shared" si="5"/>
        <v>4914.5309999999999</v>
      </c>
      <c r="H70" s="45">
        <f t="shared" si="6"/>
        <v>0</v>
      </c>
      <c r="I70" s="45">
        <v>4914.5309999999999</v>
      </c>
      <c r="J70" s="45"/>
      <c r="K70" s="46"/>
      <c r="L70" s="46"/>
      <c r="M70" s="46"/>
      <c r="N70" s="46"/>
      <c r="O70" s="46"/>
      <c r="P70" s="46"/>
      <c r="Q70" s="47"/>
    </row>
    <row r="71" spans="2:21" ht="38.25" thickBot="1" x14ac:dyDescent="0.3">
      <c r="B71" s="79" t="s">
        <v>96</v>
      </c>
      <c r="C71" s="80" t="s">
        <v>113</v>
      </c>
      <c r="D71" s="81" t="s">
        <v>35</v>
      </c>
      <c r="E71" s="81">
        <v>7</v>
      </c>
      <c r="F71" s="81"/>
      <c r="G71" s="82">
        <f>I71+K71+M71+O71</f>
        <v>2800</v>
      </c>
      <c r="H71" s="82">
        <f>J71+L71+N71+P71+Q71</f>
        <v>0</v>
      </c>
      <c r="I71" s="82">
        <f>I72</f>
        <v>2800</v>
      </c>
      <c r="J71" s="82"/>
      <c r="K71" s="131"/>
      <c r="L71" s="131"/>
      <c r="M71" s="131"/>
      <c r="N71" s="131"/>
      <c r="O71" s="131"/>
      <c r="P71" s="131"/>
      <c r="Q71" s="84"/>
      <c r="S71" s="24"/>
      <c r="T71" s="24"/>
      <c r="U71" s="24"/>
    </row>
    <row r="72" spans="2:21" ht="38.25" thickBot="1" x14ac:dyDescent="0.3">
      <c r="B72" s="89" t="s">
        <v>181</v>
      </c>
      <c r="C72" s="90" t="s">
        <v>154</v>
      </c>
      <c r="D72" s="91" t="s">
        <v>35</v>
      </c>
      <c r="E72" s="91">
        <v>7</v>
      </c>
      <c r="F72" s="91"/>
      <c r="G72" s="92">
        <v>2800</v>
      </c>
      <c r="H72" s="92"/>
      <c r="I72" s="92">
        <v>2800</v>
      </c>
      <c r="J72" s="92"/>
      <c r="K72" s="87"/>
      <c r="L72" s="87"/>
      <c r="M72" s="87"/>
      <c r="N72" s="87"/>
      <c r="O72" s="87"/>
      <c r="P72" s="87"/>
      <c r="Q72" s="88"/>
    </row>
    <row r="73" spans="2:21" ht="18.75" x14ac:dyDescent="0.25">
      <c r="B73" s="145"/>
      <c r="C73" s="239" t="s">
        <v>54</v>
      </c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146"/>
      <c r="Q73" s="147"/>
    </row>
    <row r="74" spans="2:21" ht="18.75" x14ac:dyDescent="0.3">
      <c r="B74" s="51"/>
      <c r="C74" s="20" t="s">
        <v>55</v>
      </c>
      <c r="D74" s="21"/>
      <c r="E74" s="50"/>
      <c r="F74" s="50"/>
      <c r="G74" s="22">
        <f>I74+K74+M74+O74</f>
        <v>9829973.401596427</v>
      </c>
      <c r="H74" s="22">
        <f>J74+L74+N74+P74+Q74</f>
        <v>27823.60482</v>
      </c>
      <c r="I74" s="23">
        <f t="shared" ref="I74:Q74" si="7">SUM(I75:I103)</f>
        <v>9829973.401596427</v>
      </c>
      <c r="J74" s="23">
        <f t="shared" si="7"/>
        <v>27823.60482</v>
      </c>
      <c r="K74" s="23">
        <f t="shared" si="7"/>
        <v>0</v>
      </c>
      <c r="L74" s="23">
        <f t="shared" si="7"/>
        <v>0</v>
      </c>
      <c r="M74" s="23">
        <f t="shared" si="7"/>
        <v>0</v>
      </c>
      <c r="N74" s="23">
        <f t="shared" si="7"/>
        <v>0</v>
      </c>
      <c r="O74" s="23">
        <f t="shared" si="7"/>
        <v>0</v>
      </c>
      <c r="P74" s="23">
        <f t="shared" si="7"/>
        <v>0</v>
      </c>
      <c r="Q74" s="132">
        <f t="shared" si="7"/>
        <v>0</v>
      </c>
    </row>
    <row r="75" spans="2:21" ht="19.5" thickBot="1" x14ac:dyDescent="0.35">
      <c r="B75" s="148"/>
      <c r="C75" s="149" t="s">
        <v>56</v>
      </c>
      <c r="D75" s="150"/>
      <c r="E75" s="151"/>
      <c r="F75" s="151"/>
      <c r="G75" s="152"/>
      <c r="H75" s="152"/>
      <c r="I75" s="153"/>
      <c r="J75" s="153"/>
      <c r="K75" s="150"/>
      <c r="L75" s="150"/>
      <c r="M75" s="150"/>
      <c r="N75" s="150"/>
      <c r="O75" s="150"/>
      <c r="P75" s="150"/>
      <c r="Q75" s="154"/>
    </row>
    <row r="76" spans="2:21" ht="37.5" x14ac:dyDescent="0.25">
      <c r="B76" s="64" t="s">
        <v>97</v>
      </c>
      <c r="C76" s="57" t="s">
        <v>58</v>
      </c>
      <c r="D76" s="70" t="s">
        <v>86</v>
      </c>
      <c r="E76" s="70">
        <v>1</v>
      </c>
      <c r="F76" s="70">
        <v>2</v>
      </c>
      <c r="G76" s="59">
        <f>I76+K76+M76+O76</f>
        <v>1291175</v>
      </c>
      <c r="H76" s="59">
        <f>J76+L76+N76+P76+Q76</f>
        <v>27823.60482</v>
      </c>
      <c r="I76" s="59">
        <v>1291175</v>
      </c>
      <c r="J76" s="59">
        <v>27823.60482</v>
      </c>
      <c r="K76" s="94"/>
      <c r="L76" s="94"/>
      <c r="M76" s="95"/>
      <c r="N76" s="95"/>
      <c r="O76" s="95"/>
      <c r="P76" s="95"/>
      <c r="Q76" s="86"/>
    </row>
    <row r="77" spans="2:21" s="32" customFormat="1" ht="18.75" x14ac:dyDescent="0.25">
      <c r="B77" s="62" t="s">
        <v>182</v>
      </c>
      <c r="C77" s="43" t="s">
        <v>139</v>
      </c>
      <c r="D77" s="48" t="s">
        <v>86</v>
      </c>
      <c r="E77" s="27"/>
      <c r="F77" s="48">
        <v>1</v>
      </c>
      <c r="G77" s="28"/>
      <c r="H77" s="28"/>
      <c r="I77" s="28"/>
      <c r="J77" s="28"/>
      <c r="K77" s="29"/>
      <c r="L77" s="29"/>
      <c r="M77" s="30"/>
      <c r="N77" s="30"/>
      <c r="O77" s="30"/>
      <c r="P77" s="30"/>
      <c r="Q77" s="31"/>
    </row>
    <row r="78" spans="2:21" s="32" customFormat="1" ht="19.5" thickBot="1" x14ac:dyDescent="0.3">
      <c r="B78" s="63" t="s">
        <v>218</v>
      </c>
      <c r="C78" s="44" t="s">
        <v>140</v>
      </c>
      <c r="D78" s="49" t="s">
        <v>86</v>
      </c>
      <c r="E78" s="33"/>
      <c r="F78" s="49">
        <v>1</v>
      </c>
      <c r="G78" s="34"/>
      <c r="H78" s="34"/>
      <c r="I78" s="34"/>
      <c r="J78" s="34"/>
      <c r="K78" s="35"/>
      <c r="L78" s="35"/>
      <c r="M78" s="36"/>
      <c r="N78" s="36"/>
      <c r="O78" s="36"/>
      <c r="P78" s="36"/>
      <c r="Q78" s="37"/>
    </row>
    <row r="79" spans="2:21" ht="37.5" x14ac:dyDescent="0.25">
      <c r="B79" s="96" t="s">
        <v>98</v>
      </c>
      <c r="C79" s="66" t="s">
        <v>60</v>
      </c>
      <c r="D79" s="67" t="s">
        <v>26</v>
      </c>
      <c r="E79" s="67">
        <v>62.13</v>
      </c>
      <c r="F79" s="67"/>
      <c r="G79" s="205">
        <f>I79+K79+M79+O79</f>
        <v>1476954.8230000001</v>
      </c>
      <c r="H79" s="205">
        <f>J79+L79+N79+P79+Q79</f>
        <v>0</v>
      </c>
      <c r="I79" s="205">
        <v>1476954.8230000001</v>
      </c>
      <c r="J79" s="205"/>
      <c r="K79" s="234"/>
      <c r="L79" s="234"/>
      <c r="M79" s="235"/>
      <c r="N79" s="235"/>
      <c r="O79" s="238"/>
      <c r="P79" s="238"/>
      <c r="Q79" s="237"/>
    </row>
    <row r="80" spans="2:21" ht="19.5" thickBot="1" x14ac:dyDescent="0.3">
      <c r="B80" s="63" t="s">
        <v>219</v>
      </c>
      <c r="C80" s="44" t="s">
        <v>61</v>
      </c>
      <c r="D80" s="97" t="s">
        <v>26</v>
      </c>
      <c r="E80" s="97">
        <v>62.13</v>
      </c>
      <c r="F80" s="97"/>
      <c r="G80" s="191"/>
      <c r="H80" s="191"/>
      <c r="I80" s="191"/>
      <c r="J80" s="191"/>
      <c r="K80" s="222"/>
      <c r="L80" s="222"/>
      <c r="M80" s="236"/>
      <c r="N80" s="236"/>
      <c r="O80" s="224"/>
      <c r="P80" s="224"/>
      <c r="Q80" s="226"/>
    </row>
    <row r="81" spans="2:17" ht="38.25" thickBot="1" x14ac:dyDescent="0.3">
      <c r="B81" s="155"/>
      <c r="C81" s="156" t="s">
        <v>62</v>
      </c>
      <c r="D81" s="157"/>
      <c r="E81" s="158"/>
      <c r="F81" s="158"/>
      <c r="G81" s="157"/>
      <c r="H81" s="157"/>
      <c r="I81" s="159"/>
      <c r="J81" s="159"/>
      <c r="K81" s="157"/>
      <c r="L81" s="157"/>
      <c r="M81" s="157"/>
      <c r="N81" s="157"/>
      <c r="O81" s="157"/>
      <c r="P81" s="157"/>
      <c r="Q81" s="160"/>
    </row>
    <row r="82" spans="2:17" ht="94.5" thickBot="1" x14ac:dyDescent="0.3">
      <c r="B82" s="79" t="s">
        <v>80</v>
      </c>
      <c r="C82" s="80" t="s">
        <v>64</v>
      </c>
      <c r="D82" s="137" t="s">
        <v>35</v>
      </c>
      <c r="E82" s="137">
        <v>1</v>
      </c>
      <c r="F82" s="137"/>
      <c r="G82" s="82">
        <f>I82+K82+M82+O82</f>
        <v>300000</v>
      </c>
      <c r="H82" s="82">
        <f>J82+L82+N82+P82+Q82</f>
        <v>0</v>
      </c>
      <c r="I82" s="99">
        <v>300000</v>
      </c>
      <c r="J82" s="99"/>
      <c r="K82" s="100"/>
      <c r="L82" s="100"/>
      <c r="M82" s="101"/>
      <c r="N82" s="101"/>
      <c r="O82" s="101"/>
      <c r="P82" s="101"/>
      <c r="Q82" s="84"/>
    </row>
    <row r="83" spans="2:17" ht="86.25" customHeight="1" thickBot="1" x14ac:dyDescent="0.3">
      <c r="B83" s="142" t="s">
        <v>99</v>
      </c>
      <c r="C83" s="76" t="s">
        <v>66</v>
      </c>
      <c r="D83" s="138" t="s">
        <v>35</v>
      </c>
      <c r="E83" s="138">
        <v>1</v>
      </c>
      <c r="F83" s="138"/>
      <c r="G83" s="102">
        <f>I83+K83+M83+O83</f>
        <v>100000</v>
      </c>
      <c r="H83" s="102">
        <f>J83+L83+N83+P83+Q83</f>
        <v>0</v>
      </c>
      <c r="I83" s="78">
        <v>100000</v>
      </c>
      <c r="J83" s="78"/>
      <c r="K83" s="103"/>
      <c r="L83" s="103"/>
      <c r="M83" s="85"/>
      <c r="N83" s="85"/>
      <c r="O83" s="85"/>
      <c r="P83" s="85"/>
      <c r="Q83" s="143"/>
    </row>
    <row r="84" spans="2:17" ht="75" x14ac:dyDescent="0.25">
      <c r="B84" s="73" t="s">
        <v>100</v>
      </c>
      <c r="C84" s="57" t="s">
        <v>67</v>
      </c>
      <c r="D84" s="70" t="s">
        <v>30</v>
      </c>
      <c r="E84" s="70" t="s">
        <v>226</v>
      </c>
      <c r="F84" s="93"/>
      <c r="G84" s="190">
        <f>I84+K84+M84+O84</f>
        <v>4000000</v>
      </c>
      <c r="H84" s="190">
        <f>J84+L84+N84+P84+Q84</f>
        <v>0</v>
      </c>
      <c r="I84" s="192">
        <v>4000000</v>
      </c>
      <c r="J84" s="192"/>
      <c r="K84" s="221"/>
      <c r="L84" s="221"/>
      <c r="M84" s="223"/>
      <c r="N84" s="223"/>
      <c r="O84" s="223"/>
      <c r="P84" s="223"/>
      <c r="Q84" s="225"/>
    </row>
    <row r="85" spans="2:17" ht="18.75" x14ac:dyDescent="0.3">
      <c r="B85" s="62" t="s">
        <v>183</v>
      </c>
      <c r="C85" s="43" t="s">
        <v>68</v>
      </c>
      <c r="D85" s="104" t="s">
        <v>26</v>
      </c>
      <c r="E85" s="105">
        <v>378.60899999999998</v>
      </c>
      <c r="F85" s="105"/>
      <c r="G85" s="197"/>
      <c r="H85" s="197"/>
      <c r="I85" s="193"/>
      <c r="J85" s="193"/>
      <c r="K85" s="248"/>
      <c r="L85" s="248"/>
      <c r="M85" s="249"/>
      <c r="N85" s="249"/>
      <c r="O85" s="249"/>
      <c r="P85" s="249"/>
      <c r="Q85" s="233"/>
    </row>
    <row r="86" spans="2:17" ht="18.75" x14ac:dyDescent="0.3">
      <c r="B86" s="62" t="s">
        <v>220</v>
      </c>
      <c r="C86" s="43" t="s">
        <v>69</v>
      </c>
      <c r="D86" s="104" t="s">
        <v>35</v>
      </c>
      <c r="E86" s="105">
        <v>13</v>
      </c>
      <c r="F86" s="105"/>
      <c r="G86" s="197"/>
      <c r="H86" s="197"/>
      <c r="I86" s="193"/>
      <c r="J86" s="193"/>
      <c r="K86" s="248"/>
      <c r="L86" s="248"/>
      <c r="M86" s="249"/>
      <c r="N86" s="249"/>
      <c r="O86" s="249"/>
      <c r="P86" s="249"/>
      <c r="Q86" s="233"/>
    </row>
    <row r="87" spans="2:17" ht="19.5" thickBot="1" x14ac:dyDescent="0.35">
      <c r="B87" s="63" t="s">
        <v>221</v>
      </c>
      <c r="C87" s="44" t="s">
        <v>70</v>
      </c>
      <c r="D87" s="97" t="s">
        <v>35</v>
      </c>
      <c r="E87" s="106">
        <v>109</v>
      </c>
      <c r="F87" s="106"/>
      <c r="G87" s="191"/>
      <c r="H87" s="191"/>
      <c r="I87" s="194"/>
      <c r="J87" s="194"/>
      <c r="K87" s="222"/>
      <c r="L87" s="222"/>
      <c r="M87" s="224"/>
      <c r="N87" s="224"/>
      <c r="O87" s="224"/>
      <c r="P87" s="224"/>
      <c r="Q87" s="226"/>
    </row>
    <row r="88" spans="2:17" ht="56.25" x14ac:dyDescent="0.25">
      <c r="B88" s="64" t="s">
        <v>101</v>
      </c>
      <c r="C88" s="57" t="s">
        <v>72</v>
      </c>
      <c r="D88" s="70" t="s">
        <v>26</v>
      </c>
      <c r="E88" s="70">
        <v>8</v>
      </c>
      <c r="F88" s="70"/>
      <c r="G88" s="190">
        <f>I88+K88+M88+O88</f>
        <v>2215388</v>
      </c>
      <c r="H88" s="190">
        <f>J88+L88+N88+P88+Q88</f>
        <v>0</v>
      </c>
      <c r="I88" s="190">
        <v>2215388</v>
      </c>
      <c r="J88" s="190"/>
      <c r="K88" s="190"/>
      <c r="L88" s="190"/>
      <c r="M88" s="190"/>
      <c r="N88" s="190"/>
      <c r="O88" s="190"/>
      <c r="P88" s="190"/>
      <c r="Q88" s="227"/>
    </row>
    <row r="89" spans="2:17" ht="19.5" thickBot="1" x14ac:dyDescent="0.35">
      <c r="B89" s="63" t="s">
        <v>184</v>
      </c>
      <c r="C89" s="44" t="s">
        <v>73</v>
      </c>
      <c r="D89" s="49" t="s">
        <v>26</v>
      </c>
      <c r="E89" s="107">
        <v>8</v>
      </c>
      <c r="F89" s="107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229"/>
    </row>
    <row r="90" spans="2:17" ht="56.25" x14ac:dyDescent="0.25">
      <c r="B90" s="64" t="s">
        <v>106</v>
      </c>
      <c r="C90" s="57" t="s">
        <v>155</v>
      </c>
      <c r="D90" s="65" t="s">
        <v>86</v>
      </c>
      <c r="E90" s="65">
        <v>2</v>
      </c>
      <c r="F90" s="65"/>
      <c r="G90" s="190">
        <f>I90+K90+M90+O90</f>
        <v>347.17959999998902</v>
      </c>
      <c r="H90" s="190">
        <f>J90+L90+N90+P90+Q90</f>
        <v>0</v>
      </c>
      <c r="I90" s="190">
        <v>347.17959999998902</v>
      </c>
      <c r="J90" s="192"/>
      <c r="K90" s="192"/>
      <c r="L90" s="192"/>
      <c r="M90" s="192"/>
      <c r="N90" s="192"/>
      <c r="O90" s="192"/>
      <c r="P90" s="192"/>
      <c r="Q90" s="219"/>
    </row>
    <row r="91" spans="2:17" ht="38.25" thickBot="1" x14ac:dyDescent="0.3">
      <c r="B91" s="63" t="s">
        <v>185</v>
      </c>
      <c r="C91" s="44" t="s">
        <v>116</v>
      </c>
      <c r="D91" s="49" t="s">
        <v>86</v>
      </c>
      <c r="E91" s="49">
        <v>2</v>
      </c>
      <c r="F91" s="49"/>
      <c r="G91" s="191"/>
      <c r="H91" s="191"/>
      <c r="I91" s="191"/>
      <c r="J91" s="194"/>
      <c r="K91" s="194"/>
      <c r="L91" s="194"/>
      <c r="M91" s="194"/>
      <c r="N91" s="194"/>
      <c r="O91" s="194"/>
      <c r="P91" s="194"/>
      <c r="Q91" s="220"/>
    </row>
    <row r="92" spans="2:17" ht="56.25" x14ac:dyDescent="0.25">
      <c r="B92" s="64" t="s">
        <v>107</v>
      </c>
      <c r="C92" s="57" t="s">
        <v>156</v>
      </c>
      <c r="D92" s="65" t="s">
        <v>86</v>
      </c>
      <c r="E92" s="65">
        <v>4</v>
      </c>
      <c r="F92" s="65"/>
      <c r="G92" s="190">
        <f>I92+K92+M92+O92</f>
        <v>673.92794000000902</v>
      </c>
      <c r="H92" s="190">
        <f>J92+L92+N92+P92+Q92</f>
        <v>0</v>
      </c>
      <c r="I92" s="190">
        <v>673.92794000000902</v>
      </c>
      <c r="J92" s="192"/>
      <c r="K92" s="192"/>
      <c r="L92" s="192"/>
      <c r="M92" s="192"/>
      <c r="N92" s="192"/>
      <c r="O92" s="192"/>
      <c r="P92" s="192"/>
      <c r="Q92" s="219"/>
    </row>
    <row r="93" spans="2:17" ht="19.5" thickBot="1" x14ac:dyDescent="0.3">
      <c r="B93" s="63" t="s">
        <v>186</v>
      </c>
      <c r="C93" s="44" t="s">
        <v>197</v>
      </c>
      <c r="D93" s="49" t="s">
        <v>86</v>
      </c>
      <c r="E93" s="49">
        <v>4</v>
      </c>
      <c r="F93" s="49"/>
      <c r="G93" s="191"/>
      <c r="H93" s="191"/>
      <c r="I93" s="191"/>
      <c r="J93" s="194"/>
      <c r="K93" s="194"/>
      <c r="L93" s="194"/>
      <c r="M93" s="194"/>
      <c r="N93" s="194"/>
      <c r="O93" s="194"/>
      <c r="P93" s="194"/>
      <c r="Q93" s="220"/>
    </row>
    <row r="94" spans="2:17" ht="56.25" x14ac:dyDescent="0.25">
      <c r="B94" s="64" t="s">
        <v>108</v>
      </c>
      <c r="C94" s="57" t="s">
        <v>157</v>
      </c>
      <c r="D94" s="65" t="s">
        <v>86</v>
      </c>
      <c r="E94" s="65">
        <v>12</v>
      </c>
      <c r="F94" s="65"/>
      <c r="G94" s="190">
        <f>I94+K94+M94+O94</f>
        <v>9394.9612699999998</v>
      </c>
      <c r="H94" s="190">
        <f>J94+L94+N94+P94+Q94</f>
        <v>0</v>
      </c>
      <c r="I94" s="190">
        <v>9394.9612699999998</v>
      </c>
      <c r="J94" s="192"/>
      <c r="K94" s="192"/>
      <c r="L94" s="192"/>
      <c r="M94" s="192"/>
      <c r="N94" s="192"/>
      <c r="O94" s="192"/>
      <c r="P94" s="192"/>
      <c r="Q94" s="219"/>
    </row>
    <row r="95" spans="2:17" ht="19.5" thickBot="1" x14ac:dyDescent="0.3">
      <c r="B95" s="63" t="s">
        <v>187</v>
      </c>
      <c r="C95" s="44" t="s">
        <v>198</v>
      </c>
      <c r="D95" s="49" t="s">
        <v>86</v>
      </c>
      <c r="E95" s="49">
        <v>12</v>
      </c>
      <c r="F95" s="49"/>
      <c r="G95" s="191"/>
      <c r="H95" s="191"/>
      <c r="I95" s="191"/>
      <c r="J95" s="194"/>
      <c r="K95" s="194"/>
      <c r="L95" s="194"/>
      <c r="M95" s="194"/>
      <c r="N95" s="194"/>
      <c r="O95" s="194"/>
      <c r="P95" s="194"/>
      <c r="Q95" s="220"/>
    </row>
    <row r="96" spans="2:17" ht="112.5" x14ac:dyDescent="0.25">
      <c r="B96" s="64" t="s">
        <v>126</v>
      </c>
      <c r="C96" s="57" t="s">
        <v>158</v>
      </c>
      <c r="D96" s="70" t="s">
        <v>224</v>
      </c>
      <c r="E96" s="70" t="s">
        <v>225</v>
      </c>
      <c r="F96" s="65"/>
      <c r="G96" s="190">
        <f>I96+K96+M96+O96</f>
        <v>151810.69553</v>
      </c>
      <c r="H96" s="190">
        <f>J96+L96+N96+P96+Q96</f>
        <v>0</v>
      </c>
      <c r="I96" s="190">
        <v>151810.69553</v>
      </c>
      <c r="J96" s="192"/>
      <c r="K96" s="192"/>
      <c r="L96" s="192"/>
      <c r="M96" s="192"/>
      <c r="N96" s="192"/>
      <c r="O96" s="192"/>
      <c r="P96" s="192"/>
      <c r="Q96" s="219"/>
    </row>
    <row r="97" spans="2:17" ht="37.5" x14ac:dyDescent="0.25">
      <c r="B97" s="62" t="s">
        <v>188</v>
      </c>
      <c r="C97" s="43" t="s">
        <v>122</v>
      </c>
      <c r="D97" s="48" t="s">
        <v>86</v>
      </c>
      <c r="E97" s="48">
        <v>10</v>
      </c>
      <c r="F97" s="48"/>
      <c r="G97" s="197"/>
      <c r="H97" s="197"/>
      <c r="I97" s="197"/>
      <c r="J97" s="193"/>
      <c r="K97" s="193"/>
      <c r="L97" s="193"/>
      <c r="M97" s="193"/>
      <c r="N97" s="193"/>
      <c r="O97" s="193"/>
      <c r="P97" s="193"/>
      <c r="Q97" s="230"/>
    </row>
    <row r="98" spans="2:17" ht="19.5" thickBot="1" x14ac:dyDescent="0.3">
      <c r="B98" s="63" t="s">
        <v>189</v>
      </c>
      <c r="C98" s="44" t="s">
        <v>123</v>
      </c>
      <c r="D98" s="49" t="s">
        <v>35</v>
      </c>
      <c r="E98" s="49">
        <v>3</v>
      </c>
      <c r="F98" s="49"/>
      <c r="G98" s="191"/>
      <c r="H98" s="191"/>
      <c r="I98" s="191"/>
      <c r="J98" s="194"/>
      <c r="K98" s="194"/>
      <c r="L98" s="194"/>
      <c r="M98" s="194"/>
      <c r="N98" s="194"/>
      <c r="O98" s="194"/>
      <c r="P98" s="194"/>
      <c r="Q98" s="220"/>
    </row>
    <row r="99" spans="2:17" ht="56.25" x14ac:dyDescent="0.25">
      <c r="B99" s="64" t="s">
        <v>109</v>
      </c>
      <c r="C99" s="57" t="s">
        <v>159</v>
      </c>
      <c r="D99" s="65" t="s">
        <v>86</v>
      </c>
      <c r="E99" s="65">
        <v>5</v>
      </c>
      <c r="F99" s="65"/>
      <c r="G99" s="190">
        <f>I99+K99+M99+O99</f>
        <v>2932.07078</v>
      </c>
      <c r="H99" s="190">
        <f>J99+L99+N99+P99+Q99</f>
        <v>0</v>
      </c>
      <c r="I99" s="190">
        <v>2932.07078</v>
      </c>
      <c r="J99" s="192"/>
      <c r="K99" s="195"/>
      <c r="L99" s="195"/>
      <c r="M99" s="195"/>
      <c r="N99" s="195"/>
      <c r="O99" s="195"/>
      <c r="P99" s="195"/>
      <c r="Q99" s="231"/>
    </row>
    <row r="100" spans="2:17" ht="38.25" thickBot="1" x14ac:dyDescent="0.3">
      <c r="B100" s="63" t="s">
        <v>190</v>
      </c>
      <c r="C100" s="44" t="s">
        <v>124</v>
      </c>
      <c r="D100" s="49" t="s">
        <v>86</v>
      </c>
      <c r="E100" s="49">
        <v>5</v>
      </c>
      <c r="F100" s="49"/>
      <c r="G100" s="191"/>
      <c r="H100" s="191"/>
      <c r="I100" s="191"/>
      <c r="J100" s="194"/>
      <c r="K100" s="196"/>
      <c r="L100" s="196"/>
      <c r="M100" s="196"/>
      <c r="N100" s="196"/>
      <c r="O100" s="196"/>
      <c r="P100" s="196"/>
      <c r="Q100" s="232"/>
    </row>
    <row r="101" spans="2:17" ht="57" thickBot="1" x14ac:dyDescent="0.3">
      <c r="B101" s="79" t="s">
        <v>162</v>
      </c>
      <c r="C101" s="80" t="s">
        <v>160</v>
      </c>
      <c r="D101" s="81" t="s">
        <v>35</v>
      </c>
      <c r="E101" s="81">
        <v>586</v>
      </c>
      <c r="F101" s="81"/>
      <c r="G101" s="82">
        <f>I101+K101+M101+O101</f>
        <v>247360</v>
      </c>
      <c r="H101" s="82">
        <f>J101+L101+N101+P101+Q101</f>
        <v>0</v>
      </c>
      <c r="I101" s="82">
        <v>247360</v>
      </c>
      <c r="J101" s="82"/>
      <c r="K101" s="99"/>
      <c r="L101" s="99"/>
      <c r="M101" s="99"/>
      <c r="N101" s="99"/>
      <c r="O101" s="99"/>
      <c r="P101" s="99"/>
      <c r="Q101" s="109"/>
    </row>
    <row r="102" spans="2:17" ht="75" x14ac:dyDescent="0.25">
      <c r="B102" s="64" t="s">
        <v>166</v>
      </c>
      <c r="C102" s="57" t="s">
        <v>161</v>
      </c>
      <c r="D102" s="65" t="s">
        <v>26</v>
      </c>
      <c r="E102" s="65">
        <v>1.415</v>
      </c>
      <c r="F102" s="65"/>
      <c r="G102" s="190">
        <f>I102+K102+M102+O102</f>
        <v>33936.743476428601</v>
      </c>
      <c r="H102" s="190">
        <f>J102+L102+N102+P102+Q102</f>
        <v>0</v>
      </c>
      <c r="I102" s="190">
        <v>33936.743476428601</v>
      </c>
      <c r="J102" s="190"/>
      <c r="K102" s="192"/>
      <c r="L102" s="192"/>
      <c r="M102" s="192"/>
      <c r="N102" s="192"/>
      <c r="O102" s="192"/>
      <c r="P102" s="192"/>
      <c r="Q102" s="219"/>
    </row>
    <row r="103" spans="2:17" ht="19.5" thickBot="1" x14ac:dyDescent="0.3">
      <c r="B103" s="63" t="s">
        <v>191</v>
      </c>
      <c r="C103" s="44" t="s">
        <v>125</v>
      </c>
      <c r="D103" s="49" t="s">
        <v>26</v>
      </c>
      <c r="E103" s="49">
        <v>1.415</v>
      </c>
      <c r="F103" s="49"/>
      <c r="G103" s="191"/>
      <c r="H103" s="191"/>
      <c r="I103" s="191"/>
      <c r="J103" s="191"/>
      <c r="K103" s="194"/>
      <c r="L103" s="194"/>
      <c r="M103" s="194"/>
      <c r="N103" s="194"/>
      <c r="O103" s="194"/>
      <c r="P103" s="194"/>
      <c r="Q103" s="220"/>
    </row>
    <row r="104" spans="2:17" s="24" customFormat="1" ht="19.5" thickBot="1" x14ac:dyDescent="0.3">
      <c r="B104" s="128"/>
      <c r="C104" s="80" t="s">
        <v>39</v>
      </c>
      <c r="D104" s="98"/>
      <c r="E104" s="98"/>
      <c r="F104" s="98"/>
      <c r="G104" s="82">
        <f>I104+K104+M104+O104</f>
        <v>4670913.3330700006</v>
      </c>
      <c r="H104" s="82">
        <f>J104+L104+N104+P104+Q104</f>
        <v>2260.5930899999998</v>
      </c>
      <c r="I104" s="82">
        <f>SUM(I105:I127)</f>
        <v>4670913.3330700006</v>
      </c>
      <c r="J104" s="82">
        <f t="shared" ref="J104:Q104" si="8">SUM(J105:J127)</f>
        <v>2260.5930899999998</v>
      </c>
      <c r="K104" s="82">
        <f t="shared" si="8"/>
        <v>0</v>
      </c>
      <c r="L104" s="82">
        <f t="shared" si="8"/>
        <v>0</v>
      </c>
      <c r="M104" s="82">
        <f t="shared" si="8"/>
        <v>0</v>
      </c>
      <c r="N104" s="82">
        <f t="shared" si="8"/>
        <v>0</v>
      </c>
      <c r="O104" s="82">
        <f t="shared" si="8"/>
        <v>0</v>
      </c>
      <c r="P104" s="82">
        <f t="shared" si="8"/>
        <v>0</v>
      </c>
      <c r="Q104" s="130">
        <f t="shared" si="8"/>
        <v>0</v>
      </c>
    </row>
    <row r="105" spans="2:17" ht="38.25" thickBot="1" x14ac:dyDescent="0.3">
      <c r="B105" s="161"/>
      <c r="C105" s="162" t="s">
        <v>74</v>
      </c>
      <c r="D105" s="163"/>
      <c r="E105" s="163"/>
      <c r="F105" s="163"/>
      <c r="G105" s="164"/>
      <c r="H105" s="164"/>
      <c r="I105" s="165"/>
      <c r="J105" s="165"/>
      <c r="K105" s="166"/>
      <c r="L105" s="166"/>
      <c r="M105" s="167"/>
      <c r="N105" s="167"/>
      <c r="O105" s="167"/>
      <c r="P105" s="167"/>
      <c r="Q105" s="168"/>
    </row>
    <row r="106" spans="2:17" ht="37.5" x14ac:dyDescent="0.25">
      <c r="B106" s="110">
        <v>32</v>
      </c>
      <c r="C106" s="57" t="s">
        <v>75</v>
      </c>
      <c r="D106" s="70" t="s">
        <v>35</v>
      </c>
      <c r="E106" s="70">
        <v>2</v>
      </c>
      <c r="F106" s="70"/>
      <c r="G106" s="190">
        <f>I106+K106+M106+O106</f>
        <v>227603</v>
      </c>
      <c r="H106" s="190">
        <f>J106+L106+N106+P106+Q106</f>
        <v>0</v>
      </c>
      <c r="I106" s="190">
        <v>227603</v>
      </c>
      <c r="J106" s="190"/>
      <c r="K106" s="221"/>
      <c r="L106" s="221"/>
      <c r="M106" s="223"/>
      <c r="N106" s="223"/>
      <c r="O106" s="223"/>
      <c r="P106" s="223"/>
      <c r="Q106" s="225"/>
    </row>
    <row r="107" spans="2:17" ht="19.5" thickBot="1" x14ac:dyDescent="0.3">
      <c r="B107" s="63" t="s">
        <v>167</v>
      </c>
      <c r="C107" s="44" t="s">
        <v>76</v>
      </c>
      <c r="D107" s="97" t="s">
        <v>35</v>
      </c>
      <c r="E107" s="97">
        <v>2</v>
      </c>
      <c r="F107" s="97"/>
      <c r="G107" s="191"/>
      <c r="H107" s="191"/>
      <c r="I107" s="191"/>
      <c r="J107" s="191"/>
      <c r="K107" s="222"/>
      <c r="L107" s="222"/>
      <c r="M107" s="224"/>
      <c r="N107" s="224"/>
      <c r="O107" s="224"/>
      <c r="P107" s="224"/>
      <c r="Q107" s="226"/>
    </row>
    <row r="108" spans="2:17" ht="38.25" thickBot="1" x14ac:dyDescent="0.3">
      <c r="B108" s="161"/>
      <c r="C108" s="162" t="s">
        <v>77</v>
      </c>
      <c r="D108" s="169"/>
      <c r="E108" s="170"/>
      <c r="F108" s="170"/>
      <c r="G108" s="169"/>
      <c r="H108" s="169"/>
      <c r="I108" s="171"/>
      <c r="J108" s="171"/>
      <c r="K108" s="169"/>
      <c r="L108" s="169"/>
      <c r="M108" s="169"/>
      <c r="N108" s="169"/>
      <c r="O108" s="169"/>
      <c r="P108" s="169"/>
      <c r="Q108" s="168"/>
    </row>
    <row r="109" spans="2:17" ht="38.25" thickBot="1" x14ac:dyDescent="0.3">
      <c r="B109" s="111">
        <v>33</v>
      </c>
      <c r="C109" s="80" t="s">
        <v>78</v>
      </c>
      <c r="D109" s="81" t="s">
        <v>26</v>
      </c>
      <c r="E109" s="81">
        <v>48.5</v>
      </c>
      <c r="F109" s="81"/>
      <c r="G109" s="82">
        <f>I109+K109+M109+O109</f>
        <v>2000000</v>
      </c>
      <c r="H109" s="82">
        <f>J109+L109+N109+P109+Q109</f>
        <v>0</v>
      </c>
      <c r="I109" s="82">
        <v>2000000</v>
      </c>
      <c r="J109" s="82"/>
      <c r="K109" s="100"/>
      <c r="L109" s="100"/>
      <c r="M109" s="101"/>
      <c r="N109" s="101"/>
      <c r="O109" s="101"/>
      <c r="P109" s="101"/>
      <c r="Q109" s="84"/>
    </row>
    <row r="110" spans="2:17" ht="19.5" thickBot="1" x14ac:dyDescent="0.3">
      <c r="B110" s="144">
        <v>34</v>
      </c>
      <c r="C110" s="76" t="s">
        <v>79</v>
      </c>
      <c r="D110" s="55" t="s">
        <v>26</v>
      </c>
      <c r="E110" s="55">
        <f>24.435+31.13</f>
        <v>55.564999999999998</v>
      </c>
      <c r="F110" s="55"/>
      <c r="G110" s="77">
        <f>I110+K110+M110+O110</f>
        <v>1000000</v>
      </c>
      <c r="H110" s="77">
        <f>J110+L110+N110+P110+Q110</f>
        <v>0</v>
      </c>
      <c r="I110" s="77">
        <v>1000000</v>
      </c>
      <c r="J110" s="77"/>
      <c r="K110" s="103"/>
      <c r="L110" s="103"/>
      <c r="M110" s="85"/>
      <c r="N110" s="85"/>
      <c r="O110" s="85"/>
      <c r="P110" s="85"/>
      <c r="Q110" s="143"/>
    </row>
    <row r="111" spans="2:17" ht="38.25" thickBot="1" x14ac:dyDescent="0.3">
      <c r="B111" s="79" t="s">
        <v>115</v>
      </c>
      <c r="C111" s="80" t="s">
        <v>81</v>
      </c>
      <c r="D111" s="137" t="s">
        <v>35</v>
      </c>
      <c r="E111" s="137">
        <v>1</v>
      </c>
      <c r="F111" s="137"/>
      <c r="G111" s="82">
        <f>I111+K111+M111+O111</f>
        <v>15000</v>
      </c>
      <c r="H111" s="82">
        <f>J111+L111+N111+P111+Q111</f>
        <v>0</v>
      </c>
      <c r="I111" s="82">
        <v>15000</v>
      </c>
      <c r="J111" s="133"/>
      <c r="K111" s="134"/>
      <c r="L111" s="134"/>
      <c r="M111" s="135"/>
      <c r="N111" s="135"/>
      <c r="O111" s="135"/>
      <c r="P111" s="135"/>
      <c r="Q111" s="136"/>
    </row>
    <row r="112" spans="2:17" s="2" customFormat="1" ht="38.25" thickBot="1" x14ac:dyDescent="0.3">
      <c r="B112" s="172"/>
      <c r="C112" s="173" t="s">
        <v>82</v>
      </c>
      <c r="D112" s="174"/>
      <c r="E112" s="175"/>
      <c r="F112" s="175"/>
      <c r="G112" s="174"/>
      <c r="H112" s="176"/>
      <c r="I112" s="177"/>
      <c r="J112" s="176"/>
      <c r="K112" s="178"/>
      <c r="L112" s="178"/>
      <c r="M112" s="179"/>
      <c r="N112" s="179"/>
      <c r="O112" s="179"/>
      <c r="P112" s="179"/>
      <c r="Q112" s="180"/>
    </row>
    <row r="113" spans="2:17" ht="37.5" x14ac:dyDescent="0.25">
      <c r="B113" s="110">
        <v>36</v>
      </c>
      <c r="C113" s="57" t="s">
        <v>83</v>
      </c>
      <c r="D113" s="70" t="s">
        <v>30</v>
      </c>
      <c r="E113" s="70" t="s">
        <v>223</v>
      </c>
      <c r="F113" s="70"/>
      <c r="G113" s="190">
        <f>I113+K113+M113+O113</f>
        <v>160000</v>
      </c>
      <c r="H113" s="190">
        <f>J113+L113+N113+P113+Q113</f>
        <v>0</v>
      </c>
      <c r="I113" s="190">
        <v>160000</v>
      </c>
      <c r="J113" s="190"/>
      <c r="K113" s="221"/>
      <c r="L113" s="221"/>
      <c r="M113" s="223"/>
      <c r="N113" s="223"/>
      <c r="O113" s="223"/>
      <c r="P113" s="223"/>
      <c r="Q113" s="225"/>
    </row>
    <row r="114" spans="2:17" ht="18.75" x14ac:dyDescent="0.25">
      <c r="B114" s="62" t="s">
        <v>163</v>
      </c>
      <c r="C114" s="43" t="s">
        <v>84</v>
      </c>
      <c r="D114" s="48" t="s">
        <v>26</v>
      </c>
      <c r="E114" s="48">
        <v>16</v>
      </c>
      <c r="F114" s="48"/>
      <c r="G114" s="197"/>
      <c r="H114" s="197"/>
      <c r="I114" s="197"/>
      <c r="J114" s="197"/>
      <c r="K114" s="248"/>
      <c r="L114" s="248"/>
      <c r="M114" s="249"/>
      <c r="N114" s="249"/>
      <c r="O114" s="249"/>
      <c r="P114" s="249"/>
      <c r="Q114" s="233"/>
    </row>
    <row r="115" spans="2:17" ht="19.5" thickBot="1" x14ac:dyDescent="0.3">
      <c r="B115" s="63" t="s">
        <v>164</v>
      </c>
      <c r="C115" s="44" t="s">
        <v>85</v>
      </c>
      <c r="D115" s="49" t="s">
        <v>35</v>
      </c>
      <c r="E115" s="49">
        <v>3</v>
      </c>
      <c r="F115" s="49"/>
      <c r="G115" s="191"/>
      <c r="H115" s="191"/>
      <c r="I115" s="191"/>
      <c r="J115" s="191"/>
      <c r="K115" s="222"/>
      <c r="L115" s="222"/>
      <c r="M115" s="224"/>
      <c r="N115" s="224"/>
      <c r="O115" s="224"/>
      <c r="P115" s="224"/>
      <c r="Q115" s="226"/>
    </row>
    <row r="116" spans="2:17" ht="56.25" x14ac:dyDescent="0.25">
      <c r="B116" s="64" t="s">
        <v>117</v>
      </c>
      <c r="C116" s="57" t="s">
        <v>237</v>
      </c>
      <c r="D116" s="65" t="s">
        <v>86</v>
      </c>
      <c r="E116" s="65">
        <v>12</v>
      </c>
      <c r="F116" s="65">
        <v>1</v>
      </c>
      <c r="G116" s="243">
        <f>I116+K116+M116+O116</f>
        <v>4363.6535400000002</v>
      </c>
      <c r="H116" s="243">
        <f>J116+L116+N116+P116+Q116</f>
        <v>2260.5930899999998</v>
      </c>
      <c r="I116" s="243">
        <v>4363.6535400000002</v>
      </c>
      <c r="J116" s="243">
        <v>2260.5930899999998</v>
      </c>
      <c r="K116" s="255"/>
      <c r="L116" s="255"/>
      <c r="M116" s="255"/>
      <c r="N116" s="255"/>
      <c r="O116" s="255"/>
      <c r="P116" s="255"/>
      <c r="Q116" s="260"/>
    </row>
    <row r="117" spans="2:17" ht="18.75" x14ac:dyDescent="0.25">
      <c r="B117" s="62" t="s">
        <v>168</v>
      </c>
      <c r="C117" s="43" t="s">
        <v>119</v>
      </c>
      <c r="D117" s="48" t="s">
        <v>86</v>
      </c>
      <c r="E117" s="48">
        <v>12</v>
      </c>
      <c r="F117" s="48"/>
      <c r="G117" s="244"/>
      <c r="H117" s="244"/>
      <c r="I117" s="244"/>
      <c r="J117" s="244"/>
      <c r="K117" s="256"/>
      <c r="L117" s="256"/>
      <c r="M117" s="256"/>
      <c r="N117" s="256"/>
      <c r="O117" s="256"/>
      <c r="P117" s="256"/>
      <c r="Q117" s="261"/>
    </row>
    <row r="118" spans="2:17" s="26" customFormat="1" ht="19.5" thickBot="1" x14ac:dyDescent="0.35">
      <c r="B118" s="63" t="s">
        <v>169</v>
      </c>
      <c r="C118" s="44" t="s">
        <v>142</v>
      </c>
      <c r="D118" s="97" t="s">
        <v>86</v>
      </c>
      <c r="E118" s="112"/>
      <c r="F118" s="106">
        <v>1</v>
      </c>
      <c r="G118" s="245"/>
      <c r="H118" s="245"/>
      <c r="I118" s="245"/>
      <c r="J118" s="245"/>
      <c r="K118" s="257"/>
      <c r="L118" s="257"/>
      <c r="M118" s="257"/>
      <c r="N118" s="257"/>
      <c r="O118" s="257"/>
      <c r="P118" s="257"/>
      <c r="Q118" s="262"/>
    </row>
    <row r="119" spans="2:17" ht="56.25" x14ac:dyDescent="0.25">
      <c r="B119" s="64" t="s">
        <v>118</v>
      </c>
      <c r="C119" s="57" t="s">
        <v>199</v>
      </c>
      <c r="D119" s="65" t="s">
        <v>86</v>
      </c>
      <c r="E119" s="65">
        <v>8</v>
      </c>
      <c r="F119" s="65"/>
      <c r="G119" s="190">
        <f>I119+K119+M119+O119</f>
        <v>790000</v>
      </c>
      <c r="H119" s="190">
        <f>J119+L119+N119+P119+Q119</f>
        <v>0</v>
      </c>
      <c r="I119" s="190">
        <v>790000</v>
      </c>
      <c r="J119" s="190"/>
      <c r="K119" s="192"/>
      <c r="L119" s="192"/>
      <c r="M119" s="192"/>
      <c r="N119" s="192"/>
      <c r="O119" s="192"/>
      <c r="P119" s="192"/>
      <c r="Q119" s="219"/>
    </row>
    <row r="120" spans="2:17" ht="37.5" x14ac:dyDescent="0.25">
      <c r="B120" s="62" t="s">
        <v>192</v>
      </c>
      <c r="C120" s="43" t="s">
        <v>200</v>
      </c>
      <c r="D120" s="48" t="s">
        <v>86</v>
      </c>
      <c r="E120" s="48">
        <v>6</v>
      </c>
      <c r="F120" s="48"/>
      <c r="G120" s="197"/>
      <c r="H120" s="197"/>
      <c r="I120" s="197"/>
      <c r="J120" s="197"/>
      <c r="K120" s="193"/>
      <c r="L120" s="193"/>
      <c r="M120" s="193"/>
      <c r="N120" s="193"/>
      <c r="O120" s="193"/>
      <c r="P120" s="193"/>
      <c r="Q120" s="230"/>
    </row>
    <row r="121" spans="2:17" ht="38.25" thickBot="1" x14ac:dyDescent="0.3">
      <c r="B121" s="63" t="s">
        <v>193</v>
      </c>
      <c r="C121" s="44" t="s">
        <v>121</v>
      </c>
      <c r="D121" s="49" t="s">
        <v>86</v>
      </c>
      <c r="E121" s="49">
        <v>2</v>
      </c>
      <c r="F121" s="49"/>
      <c r="G121" s="191"/>
      <c r="H121" s="191"/>
      <c r="I121" s="191"/>
      <c r="J121" s="191"/>
      <c r="K121" s="194"/>
      <c r="L121" s="194"/>
      <c r="M121" s="194"/>
      <c r="N121" s="194"/>
      <c r="O121" s="194"/>
      <c r="P121" s="194"/>
      <c r="Q121" s="220"/>
    </row>
    <row r="122" spans="2:17" ht="112.5" x14ac:dyDescent="0.25">
      <c r="B122" s="64" t="s">
        <v>120</v>
      </c>
      <c r="C122" s="57" t="s">
        <v>165</v>
      </c>
      <c r="D122" s="65" t="s">
        <v>222</v>
      </c>
      <c r="E122" s="65">
        <v>47</v>
      </c>
      <c r="F122" s="65"/>
      <c r="G122" s="190">
        <f>I122+K122+M122+O122</f>
        <v>36930.38164</v>
      </c>
      <c r="H122" s="190">
        <f>J122+L122+N122+P122+Q122</f>
        <v>0</v>
      </c>
      <c r="I122" s="190">
        <v>36930.38164</v>
      </c>
      <c r="J122" s="190"/>
      <c r="K122" s="192"/>
      <c r="L122" s="192"/>
      <c r="M122" s="192"/>
      <c r="N122" s="192"/>
      <c r="O122" s="192"/>
      <c r="P122" s="192"/>
      <c r="Q122" s="219"/>
    </row>
    <row r="123" spans="2:17" ht="19.5" thickBot="1" x14ac:dyDescent="0.3">
      <c r="B123" s="63" t="s">
        <v>194</v>
      </c>
      <c r="C123" s="113" t="s">
        <v>112</v>
      </c>
      <c r="D123" s="49" t="s">
        <v>35</v>
      </c>
      <c r="E123" s="49">
        <v>47</v>
      </c>
      <c r="F123" s="49"/>
      <c r="G123" s="191"/>
      <c r="H123" s="191"/>
      <c r="I123" s="191"/>
      <c r="J123" s="191"/>
      <c r="K123" s="194"/>
      <c r="L123" s="194"/>
      <c r="M123" s="194"/>
      <c r="N123" s="194"/>
      <c r="O123" s="194"/>
      <c r="P123" s="194"/>
      <c r="Q123" s="220"/>
    </row>
    <row r="124" spans="2:17" ht="112.5" x14ac:dyDescent="0.25">
      <c r="B124" s="96" t="s">
        <v>170</v>
      </c>
      <c r="C124" s="66" t="s">
        <v>238</v>
      </c>
      <c r="D124" s="72" t="s">
        <v>222</v>
      </c>
      <c r="E124" s="72">
        <v>31</v>
      </c>
      <c r="F124" s="72"/>
      <c r="G124" s="205">
        <f>I124+K124+M124+O124</f>
        <v>30576.297890000002</v>
      </c>
      <c r="H124" s="205">
        <f>J124+L124+N124+P124+Q124</f>
        <v>0</v>
      </c>
      <c r="I124" s="205">
        <v>30576.297890000002</v>
      </c>
      <c r="J124" s="205"/>
      <c r="K124" s="253"/>
      <c r="L124" s="253"/>
      <c r="M124" s="253"/>
      <c r="N124" s="253"/>
      <c r="O124" s="253"/>
      <c r="P124" s="253"/>
      <c r="Q124" s="246"/>
    </row>
    <row r="125" spans="2:17" ht="19.5" thickBot="1" x14ac:dyDescent="0.3">
      <c r="B125" s="71" t="s">
        <v>195</v>
      </c>
      <c r="C125" s="114" t="s">
        <v>112</v>
      </c>
      <c r="D125" s="69" t="s">
        <v>35</v>
      </c>
      <c r="E125" s="69">
        <v>31</v>
      </c>
      <c r="F125" s="69"/>
      <c r="G125" s="206"/>
      <c r="H125" s="206"/>
      <c r="I125" s="206"/>
      <c r="J125" s="206"/>
      <c r="K125" s="254"/>
      <c r="L125" s="254"/>
      <c r="M125" s="254"/>
      <c r="N125" s="254"/>
      <c r="O125" s="254"/>
      <c r="P125" s="254"/>
      <c r="Q125" s="247"/>
    </row>
    <row r="126" spans="2:17" ht="56.25" customHeight="1" x14ac:dyDescent="0.25">
      <c r="B126" s="258" t="s">
        <v>171</v>
      </c>
      <c r="C126" s="186" t="s">
        <v>239</v>
      </c>
      <c r="D126" s="188">
        <v>549</v>
      </c>
      <c r="E126" s="188" t="s">
        <v>35</v>
      </c>
      <c r="F126" s="188"/>
      <c r="G126" s="190">
        <f>I126+K126+M126+O126</f>
        <v>406440</v>
      </c>
      <c r="H126" s="190">
        <f>J126+L126+N126+P126+Q126</f>
        <v>0</v>
      </c>
      <c r="I126" s="190">
        <v>406440</v>
      </c>
      <c r="J126" s="190"/>
      <c r="K126" s="192"/>
      <c r="L126" s="192"/>
      <c r="M126" s="192"/>
      <c r="N126" s="192"/>
      <c r="O126" s="192"/>
      <c r="P126" s="192"/>
      <c r="Q126" s="219"/>
    </row>
    <row r="127" spans="2:17" ht="16.5" thickBot="1" x14ac:dyDescent="0.3">
      <c r="B127" s="259"/>
      <c r="C127" s="187"/>
      <c r="D127" s="189"/>
      <c r="E127" s="189"/>
      <c r="F127" s="189"/>
      <c r="G127" s="191"/>
      <c r="H127" s="191"/>
      <c r="I127" s="191"/>
      <c r="J127" s="191"/>
      <c r="K127" s="194"/>
      <c r="L127" s="194"/>
      <c r="M127" s="194"/>
      <c r="N127" s="194"/>
      <c r="O127" s="194"/>
      <c r="P127" s="194"/>
      <c r="Q127" s="220"/>
    </row>
    <row r="128" spans="2:17" ht="29.25" customHeight="1" x14ac:dyDescent="0.3">
      <c r="C128" s="10"/>
      <c r="D128" s="8"/>
      <c r="E128" s="8"/>
      <c r="F128" s="8"/>
      <c r="G128" s="9"/>
      <c r="H128" s="9"/>
      <c r="I128" s="11"/>
      <c r="J128" s="11"/>
      <c r="K128" s="9"/>
      <c r="L128" s="9"/>
    </row>
    <row r="129" spans="3:12" ht="18.75" x14ac:dyDescent="0.3">
      <c r="C129" s="10"/>
      <c r="D129" s="8"/>
      <c r="E129" s="8"/>
      <c r="F129" s="8"/>
      <c r="G129" s="9"/>
      <c r="H129" s="9"/>
      <c r="I129" s="11"/>
      <c r="J129" s="11"/>
      <c r="K129" s="9"/>
      <c r="L129" s="9"/>
    </row>
  </sheetData>
  <mergeCells count="337">
    <mergeCell ref="Q28:Q29"/>
    <mergeCell ref="I28:I29"/>
    <mergeCell ref="H28:H29"/>
    <mergeCell ref="G28:G29"/>
    <mergeCell ref="B28:B29"/>
    <mergeCell ref="Q30:Q32"/>
    <mergeCell ref="J30:J32"/>
    <mergeCell ref="K30:K32"/>
    <mergeCell ref="L30:L32"/>
    <mergeCell ref="M30:M32"/>
    <mergeCell ref="J28:J29"/>
    <mergeCell ref="K28:K29"/>
    <mergeCell ref="L28:L29"/>
    <mergeCell ref="M28:M29"/>
    <mergeCell ref="G116:G118"/>
    <mergeCell ref="H116:H118"/>
    <mergeCell ref="I116:I118"/>
    <mergeCell ref="J116:J118"/>
    <mergeCell ref="K116:K118"/>
    <mergeCell ref="L116:L118"/>
    <mergeCell ref="M116:M118"/>
    <mergeCell ref="N116:N118"/>
    <mergeCell ref="O116:O118"/>
    <mergeCell ref="Q116:Q118"/>
    <mergeCell ref="H102:H103"/>
    <mergeCell ref="J102:J103"/>
    <mergeCell ref="L102:L103"/>
    <mergeCell ref="N102:N103"/>
    <mergeCell ref="P102:P103"/>
    <mergeCell ref="I50:I52"/>
    <mergeCell ref="K50:K52"/>
    <mergeCell ref="M50:M52"/>
    <mergeCell ref="O50:O52"/>
    <mergeCell ref="I99:I100"/>
    <mergeCell ref="K99:K100"/>
    <mergeCell ref="M99:M100"/>
    <mergeCell ref="M92:M93"/>
    <mergeCell ref="O92:O93"/>
    <mergeCell ref="P50:P52"/>
    <mergeCell ref="H54:H55"/>
    <mergeCell ref="J54:J55"/>
    <mergeCell ref="L54:L55"/>
    <mergeCell ref="N54:N55"/>
    <mergeCell ref="P54:P55"/>
    <mergeCell ref="H56:H62"/>
    <mergeCell ref="J56:J62"/>
    <mergeCell ref="L56:L62"/>
    <mergeCell ref="J113:J115"/>
    <mergeCell ref="N56:N62"/>
    <mergeCell ref="I92:I93"/>
    <mergeCell ref="K92:K93"/>
    <mergeCell ref="P56:P62"/>
    <mergeCell ref="P79:P80"/>
    <mergeCell ref="H84:H87"/>
    <mergeCell ref="J84:J87"/>
    <mergeCell ref="L84:L87"/>
    <mergeCell ref="N84:N87"/>
    <mergeCell ref="P84:P87"/>
    <mergeCell ref="H88:H89"/>
    <mergeCell ref="J88:J89"/>
    <mergeCell ref="L88:L89"/>
    <mergeCell ref="I90:I91"/>
    <mergeCell ref="N90:N91"/>
    <mergeCell ref="K88:K89"/>
    <mergeCell ref="P116:P118"/>
    <mergeCell ref="B126:B127"/>
    <mergeCell ref="G126:G127"/>
    <mergeCell ref="I126:I127"/>
    <mergeCell ref="K126:K127"/>
    <mergeCell ref="M126:M127"/>
    <mergeCell ref="Q92:Q93"/>
    <mergeCell ref="Q94:Q95"/>
    <mergeCell ref="H106:H107"/>
    <mergeCell ref="J106:J107"/>
    <mergeCell ref="L106:L107"/>
    <mergeCell ref="N106:N107"/>
    <mergeCell ref="P106:P107"/>
    <mergeCell ref="H113:H115"/>
    <mergeCell ref="G92:G93"/>
    <mergeCell ref="K113:K115"/>
    <mergeCell ref="M113:M115"/>
    <mergeCell ref="O113:O115"/>
    <mergeCell ref="G124:G125"/>
    <mergeCell ref="I124:I125"/>
    <mergeCell ref="K124:K125"/>
    <mergeCell ref="M124:M125"/>
    <mergeCell ref="O126:O127"/>
    <mergeCell ref="Q126:Q127"/>
    <mergeCell ref="H119:H121"/>
    <mergeCell ref="J119:J121"/>
    <mergeCell ref="L119:L121"/>
    <mergeCell ref="N119:N121"/>
    <mergeCell ref="P119:P121"/>
    <mergeCell ref="H126:H127"/>
    <mergeCell ref="J126:J127"/>
    <mergeCell ref="L126:L127"/>
    <mergeCell ref="N126:N127"/>
    <mergeCell ref="P126:P127"/>
    <mergeCell ref="O124:O125"/>
    <mergeCell ref="H122:H123"/>
    <mergeCell ref="J122:J123"/>
    <mergeCell ref="L122:L123"/>
    <mergeCell ref="N122:N123"/>
    <mergeCell ref="P122:P123"/>
    <mergeCell ref="H124:H125"/>
    <mergeCell ref="J124:J125"/>
    <mergeCell ref="L124:L125"/>
    <mergeCell ref="N124:N125"/>
    <mergeCell ref="P124:P125"/>
    <mergeCell ref="I94:I95"/>
    <mergeCell ref="K94:K95"/>
    <mergeCell ref="M94:M95"/>
    <mergeCell ref="O94:O95"/>
    <mergeCell ref="L113:L115"/>
    <mergeCell ref="N113:N115"/>
    <mergeCell ref="D11:D12"/>
    <mergeCell ref="H20:H22"/>
    <mergeCell ref="J20:J22"/>
    <mergeCell ref="E11:F12"/>
    <mergeCell ref="G11:H12"/>
    <mergeCell ref="I12:J12"/>
    <mergeCell ref="K12:L12"/>
    <mergeCell ref="G33:G37"/>
    <mergeCell ref="I33:I37"/>
    <mergeCell ref="K33:K37"/>
    <mergeCell ref="M33:M37"/>
    <mergeCell ref="I11:Q11"/>
    <mergeCell ref="M12:N12"/>
    <mergeCell ref="H33:H37"/>
    <mergeCell ref="J33:J37"/>
    <mergeCell ref="L33:L37"/>
    <mergeCell ref="N33:N37"/>
    <mergeCell ref="P113:P115"/>
    <mergeCell ref="Q124:Q125"/>
    <mergeCell ref="O119:O121"/>
    <mergeCell ref="G39:G40"/>
    <mergeCell ref="G42:G43"/>
    <mergeCell ref="I42:I43"/>
    <mergeCell ref="K42:K43"/>
    <mergeCell ref="M42:M43"/>
    <mergeCell ref="O42:O43"/>
    <mergeCell ref="G44:G46"/>
    <mergeCell ref="G88:G89"/>
    <mergeCell ref="I88:I89"/>
    <mergeCell ref="G84:G87"/>
    <mergeCell ref="I84:I87"/>
    <mergeCell ref="K84:K87"/>
    <mergeCell ref="M84:M87"/>
    <mergeCell ref="O84:O87"/>
    <mergeCell ref="G90:G91"/>
    <mergeCell ref="G47:G49"/>
    <mergeCell ref="I47:I49"/>
    <mergeCell ref="K47:K49"/>
    <mergeCell ref="M47:M49"/>
    <mergeCell ref="O47:O49"/>
    <mergeCell ref="G50:G52"/>
    <mergeCell ref="H42:H43"/>
    <mergeCell ref="P33:P37"/>
    <mergeCell ref="G25:G27"/>
    <mergeCell ref="I25:I27"/>
    <mergeCell ref="K25:K27"/>
    <mergeCell ref="M25:M27"/>
    <mergeCell ref="O25:O27"/>
    <mergeCell ref="H25:H27"/>
    <mergeCell ref="J25:J27"/>
    <mergeCell ref="L25:L27"/>
    <mergeCell ref="N25:N27"/>
    <mergeCell ref="G30:G32"/>
    <mergeCell ref="H30:H32"/>
    <mergeCell ref="I30:I32"/>
    <mergeCell ref="N28:N29"/>
    <mergeCell ref="O28:O29"/>
    <mergeCell ref="P28:P29"/>
    <mergeCell ref="J42:J43"/>
    <mergeCell ref="H44:H46"/>
    <mergeCell ref="J44:J46"/>
    <mergeCell ref="H47:H49"/>
    <mergeCell ref="J47:J49"/>
    <mergeCell ref="H50:H52"/>
    <mergeCell ref="J50:J52"/>
    <mergeCell ref="I44:I46"/>
    <mergeCell ref="K44:K46"/>
    <mergeCell ref="M44:M46"/>
    <mergeCell ref="Q33:Q37"/>
    <mergeCell ref="O99:O100"/>
    <mergeCell ref="G54:G55"/>
    <mergeCell ref="I54:I55"/>
    <mergeCell ref="K54:K55"/>
    <mergeCell ref="M54:M55"/>
    <mergeCell ref="O54:O55"/>
    <mergeCell ref="C73:O73"/>
    <mergeCell ref="K90:K91"/>
    <mergeCell ref="M90:M91"/>
    <mergeCell ref="O90:O91"/>
    <mergeCell ref="H79:H80"/>
    <mergeCell ref="J79:J80"/>
    <mergeCell ref="L79:L80"/>
    <mergeCell ref="N79:N80"/>
    <mergeCell ref="H90:H91"/>
    <mergeCell ref="J90:J91"/>
    <mergeCell ref="G56:G62"/>
    <mergeCell ref="I56:I62"/>
    <mergeCell ref="K56:K62"/>
    <mergeCell ref="M56:M62"/>
    <mergeCell ref="O56:O62"/>
    <mergeCell ref="L90:L91"/>
    <mergeCell ref="G79:G80"/>
    <mergeCell ref="I79:I80"/>
    <mergeCell ref="K79:K80"/>
    <mergeCell ref="M79:M80"/>
    <mergeCell ref="N50:N52"/>
    <mergeCell ref="J96:J98"/>
    <mergeCell ref="L96:L98"/>
    <mergeCell ref="Q119:Q121"/>
    <mergeCell ref="G119:G121"/>
    <mergeCell ref="I119:I121"/>
    <mergeCell ref="K119:K121"/>
    <mergeCell ref="M119:M121"/>
    <mergeCell ref="M88:M89"/>
    <mergeCell ref="O88:O89"/>
    <mergeCell ref="Q88:Q89"/>
    <mergeCell ref="Q79:Q80"/>
    <mergeCell ref="Q54:Q55"/>
    <mergeCell ref="L50:L52"/>
    <mergeCell ref="Q56:Q62"/>
    <mergeCell ref="O79:O80"/>
    <mergeCell ref="Q90:Q91"/>
    <mergeCell ref="Q113:Q115"/>
    <mergeCell ref="G102:G103"/>
    <mergeCell ref="G94:G95"/>
    <mergeCell ref="Q25:Q27"/>
    <mergeCell ref="G122:G123"/>
    <mergeCell ref="I122:I123"/>
    <mergeCell ref="K122:K123"/>
    <mergeCell ref="M122:M123"/>
    <mergeCell ref="O122:O123"/>
    <mergeCell ref="Q122:Q123"/>
    <mergeCell ref="G96:G98"/>
    <mergeCell ref="I96:I98"/>
    <mergeCell ref="K96:K98"/>
    <mergeCell ref="M96:M98"/>
    <mergeCell ref="O96:O98"/>
    <mergeCell ref="Q96:Q98"/>
    <mergeCell ref="Q99:Q100"/>
    <mergeCell ref="G99:G100"/>
    <mergeCell ref="G113:G115"/>
    <mergeCell ref="I113:I115"/>
    <mergeCell ref="Q39:Q40"/>
    <mergeCell ref="Q44:Q46"/>
    <mergeCell ref="Q42:Q43"/>
    <mergeCell ref="Q47:Q49"/>
    <mergeCell ref="Q50:Q52"/>
    <mergeCell ref="Q84:Q87"/>
    <mergeCell ref="O44:O46"/>
    <mergeCell ref="K102:K103"/>
    <mergeCell ref="M102:M103"/>
    <mergeCell ref="O102:O103"/>
    <mergeCell ref="Q102:Q103"/>
    <mergeCell ref="K106:K107"/>
    <mergeCell ref="M106:M107"/>
    <mergeCell ref="O106:O107"/>
    <mergeCell ref="Q106:Q107"/>
    <mergeCell ref="G106:G107"/>
    <mergeCell ref="I106:I107"/>
    <mergeCell ref="I102:I103"/>
    <mergeCell ref="B10:Q10"/>
    <mergeCell ref="L20:L22"/>
    <mergeCell ref="N20:N22"/>
    <mergeCell ref="P20:P22"/>
    <mergeCell ref="H23:H24"/>
    <mergeCell ref="J23:J24"/>
    <mergeCell ref="L23:L24"/>
    <mergeCell ref="N23:N24"/>
    <mergeCell ref="P23:P24"/>
    <mergeCell ref="Q20:Q22"/>
    <mergeCell ref="Q23:Q24"/>
    <mergeCell ref="G20:G22"/>
    <mergeCell ref="I20:I22"/>
    <mergeCell ref="K20:K22"/>
    <mergeCell ref="M20:M22"/>
    <mergeCell ref="O20:O22"/>
    <mergeCell ref="G23:G24"/>
    <mergeCell ref="I23:I24"/>
    <mergeCell ref="K23:K24"/>
    <mergeCell ref="M23:M24"/>
    <mergeCell ref="O23:O24"/>
    <mergeCell ref="O12:P12"/>
    <mergeCell ref="B11:B12"/>
    <mergeCell ref="C11:C12"/>
    <mergeCell ref="H96:H98"/>
    <mergeCell ref="P25:P27"/>
    <mergeCell ref="H39:H40"/>
    <mergeCell ref="J39:J40"/>
    <mergeCell ref="L39:L40"/>
    <mergeCell ref="N39:N40"/>
    <mergeCell ref="P39:P40"/>
    <mergeCell ref="M39:M40"/>
    <mergeCell ref="O39:O40"/>
    <mergeCell ref="I39:I40"/>
    <mergeCell ref="K39:K40"/>
    <mergeCell ref="P30:P32"/>
    <mergeCell ref="L42:L43"/>
    <mergeCell ref="N42:N43"/>
    <mergeCell ref="P42:P43"/>
    <mergeCell ref="L44:L46"/>
    <mergeCell ref="N44:N46"/>
    <mergeCell ref="P44:P46"/>
    <mergeCell ref="L47:L49"/>
    <mergeCell ref="N47:N49"/>
    <mergeCell ref="P47:P49"/>
    <mergeCell ref="O33:O37"/>
    <mergeCell ref="N30:N32"/>
    <mergeCell ref="O30:O32"/>
    <mergeCell ref="C126:C127"/>
    <mergeCell ref="D126:D127"/>
    <mergeCell ref="E126:E127"/>
    <mergeCell ref="F126:F127"/>
    <mergeCell ref="N88:N89"/>
    <mergeCell ref="P88:P89"/>
    <mergeCell ref="N96:N98"/>
    <mergeCell ref="P96:P98"/>
    <mergeCell ref="H99:H100"/>
    <mergeCell ref="J99:J100"/>
    <mergeCell ref="L99:L100"/>
    <mergeCell ref="N99:N100"/>
    <mergeCell ref="P99:P100"/>
    <mergeCell ref="P90:P91"/>
    <mergeCell ref="H92:H93"/>
    <mergeCell ref="J92:J93"/>
    <mergeCell ref="L92:L93"/>
    <mergeCell ref="N92:N93"/>
    <mergeCell ref="P92:P93"/>
    <mergeCell ref="H94:H95"/>
    <mergeCell ref="J94:J95"/>
    <mergeCell ref="L94:L95"/>
    <mergeCell ref="N94:N95"/>
    <mergeCell ref="P94:P95"/>
  </mergeCells>
  <phoneticPr fontId="19" type="noConversion"/>
  <pageMargins left="0.31496062992125984" right="0.31496062992125984" top="1.31" bottom="0.31496062992125984" header="0.31496062992125984" footer="0.31496062992125984"/>
  <pageSetup paperSize="9" scale="40" fitToHeight="0" orientation="landscape" r:id="rId1"/>
  <rowBreaks count="4" manualBreakCount="4">
    <brk id="24" max="16" man="1"/>
    <brk id="49" max="16" man="1"/>
    <brk id="89" max="16" man="1"/>
    <brk id="10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сайт АО "АЖК"</vt:lpstr>
      <vt:lpstr>'на сайт АО "АЖК"'!Заголовки_для_печати</vt:lpstr>
      <vt:lpstr>'на сайт АО "АЖК"'!Область_печати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</dc:creator>
  <cp:lastModifiedBy>Темиржанова Эльмира Бахтолловна</cp:lastModifiedBy>
  <cp:lastPrinted>2024-05-27T06:29:48Z</cp:lastPrinted>
  <dcterms:created xsi:type="dcterms:W3CDTF">2019-10-29T01:57:16Z</dcterms:created>
  <dcterms:modified xsi:type="dcterms:W3CDTF">2024-05-27T09:26:24Z</dcterms:modified>
</cp:coreProperties>
</file>