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se\УИ\Исполнение ИП (СМИ) за 2024г\Исполнение ИП за 2кв.2024г\"/>
    </mc:Choice>
  </mc:AlternateContent>
  <xr:revisionPtr revIDLastSave="0" documentId="13_ncr:1_{DD787D27-CFA1-4667-9B3D-9D9A31F21E2B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на сайт АО &quot;АЖК&quot;" sheetId="2" r:id="rId1"/>
  </sheets>
  <definedNames>
    <definedName name="_xlnm.Print_Titles" localSheetId="0">'на сайт АО "АЖК"'!$11:$12</definedName>
    <definedName name="_xlnm.Print_Area" localSheetId="0">'на сайт АО "АЖК"'!$A$1:$Q$136</definedName>
  </definedNames>
  <calcPr calcId="191029"/>
</workbook>
</file>

<file path=xl/calcChain.xml><?xml version="1.0" encoding="utf-8"?>
<calcChain xmlns="http://schemas.openxmlformats.org/spreadsheetml/2006/main">
  <c r="F29" i="2" l="1"/>
  <c r="F28" i="2"/>
  <c r="H28" i="2" l="1"/>
  <c r="G28" i="2"/>
  <c r="J78" i="2" l="1"/>
  <c r="H78" i="2" s="1"/>
  <c r="H79" i="2"/>
  <c r="J47" i="2" l="1"/>
  <c r="I47" i="2"/>
  <c r="J19" i="2"/>
  <c r="H30" i="2"/>
  <c r="G30" i="2"/>
  <c r="G25" i="2"/>
  <c r="G76" i="2" l="1"/>
  <c r="H73" i="2" l="1"/>
  <c r="H74" i="2"/>
  <c r="H75" i="2"/>
  <c r="H76" i="2"/>
  <c r="H77" i="2"/>
  <c r="G73" i="2"/>
  <c r="G74" i="2"/>
  <c r="G75" i="2"/>
  <c r="G77" i="2"/>
  <c r="G72" i="2"/>
  <c r="H72" i="2"/>
  <c r="I70" i="2" l="1"/>
  <c r="H71" i="2"/>
  <c r="I71" i="2"/>
  <c r="G71" i="2" s="1"/>
  <c r="K19" i="2" l="1"/>
  <c r="L19" i="2"/>
  <c r="M19" i="2"/>
  <c r="N19" i="2"/>
  <c r="O19" i="2"/>
  <c r="P19" i="2"/>
  <c r="Q19" i="2"/>
  <c r="G20" i="2"/>
  <c r="H133" i="2"/>
  <c r="G133" i="2"/>
  <c r="H131" i="2"/>
  <c r="G131" i="2"/>
  <c r="G129" i="2"/>
  <c r="H129" i="2"/>
  <c r="H120" i="2"/>
  <c r="G120" i="2"/>
  <c r="H126" i="2"/>
  <c r="G126" i="2"/>
  <c r="H123" i="2"/>
  <c r="G123" i="2"/>
  <c r="H118" i="2"/>
  <c r="G118" i="2"/>
  <c r="H117" i="2"/>
  <c r="G117" i="2"/>
  <c r="H116" i="2"/>
  <c r="G116" i="2"/>
  <c r="H113" i="2"/>
  <c r="G113" i="2"/>
  <c r="H109" i="2"/>
  <c r="G109" i="2"/>
  <c r="H108" i="2"/>
  <c r="G108" i="2"/>
  <c r="H106" i="2"/>
  <c r="G106" i="2"/>
  <c r="H103" i="2"/>
  <c r="G103" i="2"/>
  <c r="H101" i="2"/>
  <c r="G101" i="2"/>
  <c r="H99" i="2"/>
  <c r="G99" i="2"/>
  <c r="H97" i="2"/>
  <c r="G97" i="2"/>
  <c r="H95" i="2"/>
  <c r="G95" i="2"/>
  <c r="H91" i="2"/>
  <c r="G91" i="2"/>
  <c r="H90" i="2"/>
  <c r="G90" i="2"/>
  <c r="H89" i="2"/>
  <c r="G89" i="2"/>
  <c r="H86" i="2"/>
  <c r="G86" i="2"/>
  <c r="H83" i="2"/>
  <c r="G83" i="2"/>
  <c r="J111" i="2"/>
  <c r="K111" i="2"/>
  <c r="L111" i="2"/>
  <c r="M111" i="2"/>
  <c r="N111" i="2"/>
  <c r="O111" i="2"/>
  <c r="O18" i="2" s="1"/>
  <c r="P111" i="2"/>
  <c r="Q111" i="2"/>
  <c r="J81" i="2"/>
  <c r="K81" i="2"/>
  <c r="L81" i="2"/>
  <c r="M81" i="2"/>
  <c r="N81" i="2"/>
  <c r="O81" i="2"/>
  <c r="P81" i="2"/>
  <c r="Q81" i="2"/>
  <c r="I81" i="2"/>
  <c r="I78" i="2"/>
  <c r="G78" i="2" s="1"/>
  <c r="H70" i="2"/>
  <c r="H63" i="2"/>
  <c r="G63" i="2"/>
  <c r="H60" i="2"/>
  <c r="G60" i="2"/>
  <c r="H59" i="2"/>
  <c r="G59" i="2"/>
  <c r="H56" i="2"/>
  <c r="G56" i="2"/>
  <c r="H53" i="2"/>
  <c r="G53" i="2"/>
  <c r="G50" i="2"/>
  <c r="H50" i="2"/>
  <c r="H48" i="2"/>
  <c r="G48" i="2"/>
  <c r="K47" i="2"/>
  <c r="L47" i="2"/>
  <c r="M47" i="2"/>
  <c r="N47" i="2"/>
  <c r="O47" i="2"/>
  <c r="P47" i="2"/>
  <c r="Q47" i="2"/>
  <c r="H45" i="2"/>
  <c r="G45" i="2"/>
  <c r="H44" i="2"/>
  <c r="G44" i="2"/>
  <c r="H39" i="2"/>
  <c r="G39" i="2"/>
  <c r="H33" i="2"/>
  <c r="H25" i="2"/>
  <c r="H23" i="2"/>
  <c r="G23" i="2"/>
  <c r="H20" i="2"/>
  <c r="Q17" i="2" l="1"/>
  <c r="P17" i="2"/>
  <c r="G47" i="2"/>
  <c r="G81" i="2"/>
  <c r="N17" i="2"/>
  <c r="M17" i="2"/>
  <c r="O17" i="2"/>
  <c r="O16" i="2" s="1"/>
  <c r="Q18" i="2"/>
  <c r="P18" i="2"/>
  <c r="P16" i="2"/>
  <c r="Q16" i="2"/>
  <c r="N18" i="2"/>
  <c r="M18" i="2"/>
  <c r="M16" i="2" s="1"/>
  <c r="L17" i="2"/>
  <c r="L18" i="2"/>
  <c r="K17" i="2"/>
  <c r="K18" i="2"/>
  <c r="H47" i="2"/>
  <c r="J18" i="2"/>
  <c r="H19" i="2"/>
  <c r="J17" i="2"/>
  <c r="H81" i="2"/>
  <c r="H111" i="2"/>
  <c r="N16" i="2" l="1"/>
  <c r="H17" i="2"/>
  <c r="L16" i="2"/>
  <c r="K16" i="2"/>
  <c r="J16" i="2"/>
  <c r="H16" i="2" s="1"/>
  <c r="H18" i="2"/>
  <c r="G70" i="2"/>
  <c r="I33" i="2"/>
  <c r="G33" i="2" l="1"/>
  <c r="I19" i="2"/>
  <c r="E117" i="2"/>
  <c r="E24" i="2"/>
  <c r="E23" i="2" s="1"/>
  <c r="I17" i="2" l="1"/>
  <c r="G19" i="2"/>
  <c r="I111" i="2"/>
  <c r="I18" i="2" s="1"/>
  <c r="I16" i="2" l="1"/>
  <c r="G16" i="2" s="1"/>
  <c r="G17" i="2"/>
  <c r="G111" i="2"/>
  <c r="G18" i="2" s="1"/>
</calcChain>
</file>

<file path=xl/sharedStrings.xml><?xml version="1.0" encoding="utf-8"?>
<sst xmlns="http://schemas.openxmlformats.org/spreadsheetml/2006/main" count="362" uniqueCount="258">
  <si>
    <t>№п/п</t>
  </si>
  <si>
    <t>Наименование мероприятий инвестиционной программы</t>
  </si>
  <si>
    <t>Единица измерений</t>
  </si>
  <si>
    <t>Сумма инвестиций, тыс.тенге (без НДС)</t>
  </si>
  <si>
    <t>Источник финансирования, тыс.тенге</t>
  </si>
  <si>
    <t>собственные</t>
  </si>
  <si>
    <t>заемные</t>
  </si>
  <si>
    <t>Бюджетные средства</t>
  </si>
  <si>
    <t>Нерегулируемая (иная) деятельность</t>
  </si>
  <si>
    <t>по г.Алматы</t>
  </si>
  <si>
    <t>АО "Алатау Жарық Компаниясы"</t>
  </si>
  <si>
    <t>(наименование субъекта)</t>
  </si>
  <si>
    <t>передача и распределение электрической энергии</t>
  </si>
  <si>
    <t>(вид деятельности)</t>
  </si>
  <si>
    <t>Инвестиционная программа на 2024 год</t>
  </si>
  <si>
    <t>ВСЕГО на 2024 год</t>
  </si>
  <si>
    <t>Итого утвержденная инвестиционная программа на 2024 год</t>
  </si>
  <si>
    <t>Итого дополнительные мероприятия на 2024 год</t>
  </si>
  <si>
    <t>Реконструкция ПС 220/110/10кВ №7 АХБК</t>
  </si>
  <si>
    <t>СМР</t>
  </si>
  <si>
    <t>1.1.</t>
  </si>
  <si>
    <t>Выполнение комплекса работ по реконструкции ОРУ-110кВ с заменой маслянных выключателей на элегазовые, с монтажом релейной защиты и автоматики и организацией каналов связи СДТУ</t>
  </si>
  <si>
    <t>комплекс</t>
  </si>
  <si>
    <t>1.2.</t>
  </si>
  <si>
    <t>Выполнение комплекса работ по реконструкции ОРУ-220кВ с заменой маслянных выключателей на элегазовые с монтажом релейной защиты и автоматики и организацией каналов связи СДТУ</t>
  </si>
  <si>
    <t>Реконструкция и новое строительство электрических сетей 10-6-0,4 кВ по РЭС-2, замена перегруженных и отработавших нормативный срок КЛ для повышения надежности электроснабжения</t>
  </si>
  <si>
    <t>км</t>
  </si>
  <si>
    <t>2.1.</t>
  </si>
  <si>
    <t xml:space="preserve">Приобретение и прокладка КЛ-10кВ взамен существующих КЛ-6кВ </t>
  </si>
  <si>
    <t>Реконструкция и новое строительство электрических сетей 10-6-0,4 кВ по РЭС-4, замена перегруженных и отработавших нормативный срок КЛ для повышения надежности электроснабжения</t>
  </si>
  <si>
    <t>км
шт</t>
  </si>
  <si>
    <t>5,78
5</t>
  </si>
  <si>
    <t>3.1.</t>
  </si>
  <si>
    <t>3.2.</t>
  </si>
  <si>
    <t>Реконструкция существующих ТП с установкой КТПБ-10/0,4кВ взамен существующих КТП</t>
  </si>
  <si>
    <t>шт</t>
  </si>
  <si>
    <t>Автоматизированная система коммерческого учета электроэнергии ПС областных РЭС и РП города, и расширение существующих систем диспетчеризации с установкой систем телемеханики и связи в ЖРЭС, ТРЭС АО «АЖК</t>
  </si>
  <si>
    <t>Установка систем телемеханики в ТП города</t>
  </si>
  <si>
    <t>комплект</t>
  </si>
  <si>
    <t>по Алматинской области</t>
  </si>
  <si>
    <t>Строительство двух ЛЭП-110 кВ ПС 220/110/10 кВ «Каскелен» - ПС 110/35/10 кВ № 94А «Северный Каскелен», с отпайкой к  ПС 110/10 кВ № 27А «Каскелен»</t>
  </si>
  <si>
    <t>Приобретение кабельно-проводниковой продукции и строительсво ЛЭП</t>
  </si>
  <si>
    <t>Реконструкция электрических сетей 10/0,4кВ РЭС "Отеген батыр"</t>
  </si>
  <si>
    <t>Замена ВЛ-0,4 на ВЛИ-0,4кВ</t>
  </si>
  <si>
    <t>Замена ВЛ-10кВ на ВЛИ-10кВ</t>
  </si>
  <si>
    <t>Реконструкция электрических сетей 6-10/0,4кВ Карасайского РЭС</t>
  </si>
  <si>
    <t xml:space="preserve">Замена ВЛ-0,4 на ВЛИ-0,4кВ </t>
  </si>
  <si>
    <t>Реконструкция электрических сетей 6-10/0,4кВ Талгарского РЭС</t>
  </si>
  <si>
    <t>Разработка ПСД Реконструкция ПС 220/110/35/10кВ №68И "Шелек"</t>
  </si>
  <si>
    <t>ПСД</t>
  </si>
  <si>
    <t>компл</t>
  </si>
  <si>
    <t>Установка системы телемеханники на ПС области</t>
  </si>
  <si>
    <r>
      <t xml:space="preserve">Капитальный ремонт распределительных сетей и оборудования: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ремонт оборудования ПС-35 кВ и выше, ремонт ЛЭП -35 кВ и выше, ремонт ВЛ-6-10 кВ, ремонт ВЛ-0,4кВ, ремонт КЛ-10 кВ, ремонт КЛ-0,4 кВ, ремонт оборудования ТП, ремонт средств связи, ремонт релейной защиты и автоматики, замена электроизмерительных приборов, ремонт оргтехники.</t>
    </r>
  </si>
  <si>
    <t>Дополнительные мероприятия</t>
  </si>
  <si>
    <t>г.Алматы</t>
  </si>
  <si>
    <t>Модернизация и реконструкция ПС в зоне г.Алматы</t>
  </si>
  <si>
    <t>12</t>
  </si>
  <si>
    <t>«Перевод ПС-35/10кВ №133А «Орбита» в РП-10кВ совмещенный с ТП-10/0,4кВ»</t>
  </si>
  <si>
    <t>13</t>
  </si>
  <si>
    <t xml:space="preserve"> Реконструкция ЛЭП-110кВ №103А/104А с заменой существующего провода на композитный</t>
  </si>
  <si>
    <t>Замена провода</t>
  </si>
  <si>
    <t>Модернизация и реконструкция ЛЭП-6-10-0,4 кВ в зоне г.Алматы</t>
  </si>
  <si>
    <t>14</t>
  </si>
  <si>
    <t>Разработка ПСД «Реконструкция и новое строительство электрических сетей 6-10 кВ по РЭС-1, РЭС-2, РЭС-4, РЭС-5, РЭС-6, РЭС-7 замена перегруженных и отработавших нормативный срок КЛ для повышения надежности электроснабжения»</t>
  </si>
  <si>
    <t>15</t>
  </si>
  <si>
    <t>Разработка ПСД «Реконструкция ВЛ-0,4 кВ по РЭС с заменой проводов на СИП, в том числе строительство и реконструкция существующих ТП-6-10/0,4 кВ для разгрузки перегруженных ТП-6-10/0,4 кВ»</t>
  </si>
  <si>
    <t>«Реконструкция и новое строительство электрических сетей 6-10 кВ по РЭС-1, РЭС-2, РЭС-5, РЭС-6, РЭС-7 замена перегруженных и отработавших нормативный срок КЛ для повышения надежности электроснабжения»</t>
  </si>
  <si>
    <t>Замена КЛ 6кВ на 10кВ</t>
  </si>
  <si>
    <t>Замена КТП</t>
  </si>
  <si>
    <t>Реконструкция оборудования ТП</t>
  </si>
  <si>
    <t>17</t>
  </si>
  <si>
    <t>Перевод электрических сетей 6 кВ РП-48, РП-49 и ТП-001 на повышенное напряжение 10 кВ. Замена оборудования и прокладка новых КЛ-10 кВ</t>
  </si>
  <si>
    <t>Замена КЛ-6кВ на КЛ-10кВ</t>
  </si>
  <si>
    <t>Реконструкция и модернизации ПС в зоне Алматинской области</t>
  </si>
  <si>
    <t>Реконструкция ПС-220кВ №140А «Западная» с заменой автотрансформаторов</t>
  </si>
  <si>
    <t>Замена АТ-1 и АТ-2 2*63МВА на 2*125 МВА</t>
  </si>
  <si>
    <t>Модернизация и реконструкция ЛЭП-35 и выше в зоне Алматинской области</t>
  </si>
  <si>
    <t xml:space="preserve"> Реконструкция ВЛ-110кВ №137А ПС-110кВ №115А "Куртинская"- ПС-110кВ №114А "Междуреченская"</t>
  </si>
  <si>
    <t>Реконструкция ВЛ-110 кВ №138А, №129А</t>
  </si>
  <si>
    <t>21</t>
  </si>
  <si>
    <t>Разработка ПСД "Перевод отрезка ВЛ-220кВ №2063/2073 от ПС №147А "Таугуль" до опоры №9 в КЛ-220кВ"</t>
  </si>
  <si>
    <t>Реконструкция и модернизация электрических сетей-6-10-0,4кВ в зоне Алматинской области</t>
  </si>
  <si>
    <t>Реконструкция и модернизация ЛЭП-6-10-0,4кВ в зоне Алматинской области</t>
  </si>
  <si>
    <t>Замена ВЛ-0,4кВ на СИП</t>
  </si>
  <si>
    <t>Установка ТП-10/0,4кВ</t>
  </si>
  <si>
    <t>компл.</t>
  </si>
  <si>
    <t>5</t>
  </si>
  <si>
    <t>6</t>
  </si>
  <si>
    <t>7</t>
  </si>
  <si>
    <t>8</t>
  </si>
  <si>
    <t>9</t>
  </si>
  <si>
    <t>10</t>
  </si>
  <si>
    <t>11</t>
  </si>
  <si>
    <t xml:space="preserve">приобретение и прокладка силового кабеля 10 кВ </t>
  </si>
  <si>
    <t>16</t>
  </si>
  <si>
    <t>18</t>
  </si>
  <si>
    <t>19</t>
  </si>
  <si>
    <t>20</t>
  </si>
  <si>
    <t>22</t>
  </si>
  <si>
    <t>23</t>
  </si>
  <si>
    <t>24</t>
  </si>
  <si>
    <t>Разработка ПСД</t>
  </si>
  <si>
    <t>Приобретение и монтаж шкафов учета</t>
  </si>
  <si>
    <t>Приобретение и монтаж УСПД</t>
  </si>
  <si>
    <t>Приобретение и монтаж трансформаторов тока</t>
  </si>
  <si>
    <t>25</t>
  </si>
  <si>
    <t>26</t>
  </si>
  <si>
    <t>27</t>
  </si>
  <si>
    <t>29</t>
  </si>
  <si>
    <t>Капитальный ремонт ВЛ</t>
  </si>
  <si>
    <t>Капитальный ремонт КЛ</t>
  </si>
  <si>
    <t>Замена КТПН</t>
  </si>
  <si>
    <t>Приобретение основных средств и нематериальных активов</t>
  </si>
  <si>
    <t>Увеличение уставного капитала</t>
  </si>
  <si>
    <t>Приобретение и монтаж элегазовые колонковые выключатели 110 кВ, 2000А</t>
  </si>
  <si>
    <t>38</t>
  </si>
  <si>
    <t xml:space="preserve">Приобретение и монтаж выкуумного выключателя 10 кВ </t>
  </si>
  <si>
    <t>39</t>
  </si>
  <si>
    <t>Приобретение элегазовые колонковые выключатели типа LW30-252, 220кВ</t>
  </si>
  <si>
    <t>Приобретение и монтаж блока измерительно-преоброзовательный РТВ</t>
  </si>
  <si>
    <t>Приобретение и монтаж элегазовые выключатели 110 кВ</t>
  </si>
  <si>
    <t>Приобретение и монтаж выключателя ваккумный наружной установки с функцией АПВ</t>
  </si>
  <si>
    <t>Приобретение и прокладка КЛ-10 кВ</t>
  </si>
  <si>
    <t>28</t>
  </si>
  <si>
    <t>Монтаж Фьюсевера</t>
  </si>
  <si>
    <t>Монтаж элегазовых выключателей</t>
  </si>
  <si>
    <t>Монтаж трансформатора ТМГ</t>
  </si>
  <si>
    <t>Монтаж КТПН</t>
  </si>
  <si>
    <t>Количество в натуральных показателях</t>
  </si>
  <si>
    <t>план</t>
  </si>
  <si>
    <t>факт</t>
  </si>
  <si>
    <t>Информация о реализации инвестиционной программы (проекта) в разрезе источников финансирования, тыс. тенге</t>
  </si>
  <si>
    <t>Информация субъекта естественной монополии</t>
  </si>
  <si>
    <t>Реконструкция и новое строительство электрических сетей 6-10 кВ по РЭС-1, РЭС-2, РЭС-4, РЭС-5, РЭС-6, РЭС-7 замена перегруженных и отработавших нормативный срок КЛ для повышения надежности электроснабжения</t>
  </si>
  <si>
    <t>Комплексные работы по разработке ПСД на установку измерительного комплекса, приборов учета и устройств сбора и передачи данных АСКУЭ на ТП г.Алматы  (Перенос срока исполнения мероприятий с 2023 года)</t>
  </si>
  <si>
    <t>Разработка ПСД "Реконструкция ЛЭП-110кВ №103А/104А с заменой существующего провода на композитный  (Перенос срока исполнения мероприятий с 2023 года)</t>
  </si>
  <si>
    <t>Строительство 2 КЛ-10 кВ от разных секций ПС-119А на РП-183 с установкой в/в ячейки на ПС-119А и РП-183  (Перенос срока исполнения мероприятий с 2023 года)</t>
  </si>
  <si>
    <t>Комплексные работы по замене основного оборудования по г.Алматы и Алматинской области  (Перенос срока исполнения мероприятий с 2023 года)</t>
  </si>
  <si>
    <t>Капитальный ремонт распределительных сетей и оборудования (Перенос срока исполнения мероприятий с 2023 года)</t>
  </si>
  <si>
    <t>Прибор для измерения показателей качества и учета электрической энергии (Перенос срока исполнения мероприятий с 2023 года)</t>
  </si>
  <si>
    <t>Амперметр (Перенос срока исполнения мероприятий с 2023 года)</t>
  </si>
  <si>
    <t>Вольтметр (Перенос срока исполнения мероприятий с 2023 года)</t>
  </si>
  <si>
    <t>Трансформатор напряжения (Перенос срока исполнения мероприятий с 2023 года)</t>
  </si>
  <si>
    <t>Устройство зарядно-выпрямительное (Перенос срока исполнения мероприятий с 2023 года)</t>
  </si>
  <si>
    <t>Оборудование ТП-4408 ул.Потанина 302 (Перенос срока исполнения мероприятий с 2023 года)</t>
  </si>
  <si>
    <t>Ноутбук планшетный 7 штук (Перенос срока исполнения мероприятий с 2023 года)</t>
  </si>
  <si>
    <t>Реконструкции ПС с заменой ОД КЗ 35-110кВ на элегазовые выключатели  (Перенос срока исполнения мероприятий с 2023 года)</t>
  </si>
  <si>
    <t>Реконструкции ПС с заменой масляных выключателей на вакуумные реклоузеры и элегазовые выключатели  (Перенос срока исполнения мероприятий с 2023 года)</t>
  </si>
  <si>
    <t>Реконструкции ПС с заменой выключателей ВМ и ВМГ на вакуумные выключатели (ретрофит) г.Алматы  (Перенос срока исполнения мероприятий с 2023 года)</t>
  </si>
  <si>
    <t xml:space="preserve"> Замена ОДКЗ-110кВ, с модернизацией устройств РЗиА РЗиА и АСКУЭ на №55И ПС «Панфиловская», ПС №29А «Узын Агаш», ПС №114 «Междуреченская», №121И ПС «Есик Западная», ПС №39И «БайдекеБи» Алматинской области   (Перенос срока исполнения мероприятий с 2023 года)</t>
  </si>
  <si>
    <t>Оптимизация протяженных сетей 6-10кВ с установкой в сеть "умных" выключателей  (Перенос срока исполнения мероприятий с 2023 года)</t>
  </si>
  <si>
    <t>Замена аккумуляторных батарей на подстанциях 35/110/220кВ  г. Алматы   (Перенос срока исполнения мероприятий с 2023 года)</t>
  </si>
  <si>
    <t>«Замена существующей КЛ-10 кВ ф.1-35А от ПС-35А до опоры №1 ВЛ-10 кВ с выносом с территории застройки, расположенный по адресу: Илийский район, п. Боралдай»   (Перенос срока исполнения мероприятий с 2023 года)</t>
  </si>
  <si>
    <t>30</t>
  </si>
  <si>
    <t>Замена СКТП-10/0,4кВ на КТПН-10/0,4кВ (с увеличением мощности трансформаторов) Есикский РЭС, Карасайский РЭС, Отеген Батыр РЭС (КТПН-Т-400/10 У1 воздушнный ввод на ВНА, выход 0,4кВ (4*250А) корпус крашенный металл   (Перенос срока исполнения мероприятий с 2023 года)</t>
  </si>
  <si>
    <t>31</t>
  </si>
  <si>
    <t>37.1</t>
  </si>
  <si>
    <t>37.2</t>
  </si>
  <si>
    <t>40</t>
  </si>
  <si>
    <t>41</t>
  </si>
  <si>
    <t>5.1.</t>
  </si>
  <si>
    <t>9.1.</t>
  </si>
  <si>
    <t>10.1.</t>
  </si>
  <si>
    <t>11.1.</t>
  </si>
  <si>
    <t>11.2.</t>
  </si>
  <si>
    <t>18.1.</t>
  </si>
  <si>
    <t>19.1.</t>
  </si>
  <si>
    <t>24.1.</t>
  </si>
  <si>
    <t>25.1.</t>
  </si>
  <si>
    <t>26.1.</t>
  </si>
  <si>
    <t>27.1.</t>
  </si>
  <si>
    <t>28.1.</t>
  </si>
  <si>
    <t>29.1.</t>
  </si>
  <si>
    <t>39.1.</t>
  </si>
  <si>
    <t>40.1.</t>
  </si>
  <si>
    <t>4</t>
  </si>
  <si>
    <t>Приобретение и монтаж вакуумного выключателя 35 кВ (2500А)</t>
  </si>
  <si>
    <t xml:space="preserve">Приобретение и монтаж вакуумного выключателя 10 кВ  </t>
  </si>
  <si>
    <t>Реконструкция ПС-220кВ №140А «Западная» с заменой автотрансформаторов (Перенос срока исполнения мероприятий с 2023 года)</t>
  </si>
  <si>
    <t xml:space="preserve">Приобретение элегазовые колонковые выключатели 110 кВ, 2000А  </t>
  </si>
  <si>
    <t>6.1.</t>
  </si>
  <si>
    <t>6.2.</t>
  </si>
  <si>
    <t>6.3.</t>
  </si>
  <si>
    <t>6.4.</t>
  </si>
  <si>
    <t>12.1.</t>
  </si>
  <si>
    <t>12.2.</t>
  </si>
  <si>
    <t>15.1.</t>
  </si>
  <si>
    <t>15.2.</t>
  </si>
  <si>
    <t>20.1.</t>
  </si>
  <si>
    <t>шт.</t>
  </si>
  <si>
    <t>16
3</t>
  </si>
  <si>
    <t>компл.
шт</t>
  </si>
  <si>
    <t>10
3</t>
  </si>
  <si>
    <t>378,609
122</t>
  </si>
  <si>
    <t>работа</t>
  </si>
  <si>
    <t xml:space="preserve">ПСД
шт                                     </t>
  </si>
  <si>
    <t xml:space="preserve">1
10582                                     </t>
  </si>
  <si>
    <t>работа
шт</t>
  </si>
  <si>
    <t>1
52</t>
  </si>
  <si>
    <t>Реконструкции ПС с заменой выключателей ВМ и ВМГ на вакуумные выключатели (ретрофит) Алматинская область (Перенос срока исполнения мероприятий с 2023 года)</t>
  </si>
  <si>
    <t>Замена СКТП-10/0,4кВ на КТПН-10/0,4кВ (с увеличением мощности трансформаторов) Есикский РЭС, Карасайский РЭС, Отеген Батыр РЭС (КТПН-Т-630/10 У2 воздушнный ввод на ВНА, выход 0,4кВ (4*250А) корпус крашенный металл   (Перенос срока исполнения мероприятий с 2023 года)</t>
  </si>
  <si>
    <t>Замена аккумуляторных батарей на подстанциях 35/110/220кВ Алматинской области   (Перенос срока исполнения мероприятий с 2023 года)</t>
  </si>
  <si>
    <t>о ходе исполнения субъектом инвестиционной программы за 2 квартал 2024 года</t>
  </si>
  <si>
    <t>Перевод электрических сетей 6 кВ РП-42 на повышенное напряжение 10 кВ. Замена существующих КЛ</t>
  </si>
  <si>
    <t>Монтаж вакуумного выключателя 10 кВ (установка под ключ с пуско-наладкой оборудования)</t>
  </si>
  <si>
    <t>приобретение кабеля AL/XLPE/PE</t>
  </si>
  <si>
    <t>приобретение транформатора 1000/6(10)/0,4</t>
  </si>
  <si>
    <t>Трансформатор тока напряжением 110 кВ. Монтаж оборудования</t>
  </si>
  <si>
    <t>Трансформатор тока напряжением 35 кВ. Монтаж оборудования.</t>
  </si>
  <si>
    <t>Кабель контрольный не распространяющий горение, с низким дымо- и газовыделением, число жил 4 ГОСТ 26411-85, марки КВВГнг-LS 4х4</t>
  </si>
  <si>
    <t xml:space="preserve">Прокладка кабеля до 35 кВ </t>
  </si>
  <si>
    <t>м</t>
  </si>
  <si>
    <t xml:space="preserve">СМР
компл.   
км
м                                  </t>
  </si>
  <si>
    <t xml:space="preserve">1
170  
                                   </t>
  </si>
  <si>
    <t xml:space="preserve">
54   
10,644
9 733,86                                  </t>
  </si>
  <si>
    <t>0,089
2</t>
  </si>
  <si>
    <t xml:space="preserve">км
шт    
компл.                                  </t>
  </si>
  <si>
    <t>13,395
100                                      
66</t>
  </si>
  <si>
    <t xml:space="preserve">   </t>
  </si>
  <si>
    <t xml:space="preserve">Поставка кабеля 10 кВ </t>
  </si>
  <si>
    <t>приобретение и монтаж шкафа распределения (шкаф Шеф ЦОД)</t>
  </si>
  <si>
    <t>Поставка устройств сбора данных телеметрии для РП (устройства данных телеметрии "Sigmeco")</t>
  </si>
  <si>
    <t>Поставка устройств сбора данных телеметрии для ТП (устройства данных телеметрии "Sigmeco")</t>
  </si>
  <si>
    <t>4.1.</t>
  </si>
  <si>
    <t>5.2.</t>
  </si>
  <si>
    <t>6.5.</t>
  </si>
  <si>
    <t>7.1.</t>
  </si>
  <si>
    <t>7.2.</t>
  </si>
  <si>
    <t>7.3.</t>
  </si>
  <si>
    <t>7.4.</t>
  </si>
  <si>
    <t>13.1.</t>
  </si>
  <si>
    <t>13.2.</t>
  </si>
  <si>
    <t>16.1.</t>
  </si>
  <si>
    <t>16.2.</t>
  </si>
  <si>
    <t>16.3.</t>
  </si>
  <si>
    <t>16.4.</t>
  </si>
  <si>
    <t>16.5.</t>
  </si>
  <si>
    <t>16.6.</t>
  </si>
  <si>
    <t>18.2.</t>
  </si>
  <si>
    <t>18.3.</t>
  </si>
  <si>
    <t>18.4.</t>
  </si>
  <si>
    <t>18.5.</t>
  </si>
  <si>
    <t>18.6.</t>
  </si>
  <si>
    <t>20.2.</t>
  </si>
  <si>
    <t>21.1.</t>
  </si>
  <si>
    <t>24.2.</t>
  </si>
  <si>
    <t>24.3.</t>
  </si>
  <si>
    <t>29.2.</t>
  </si>
  <si>
    <t>30.1.</t>
  </si>
  <si>
    <t>32</t>
  </si>
  <si>
    <t>32.1.</t>
  </si>
  <si>
    <t>33.1</t>
  </si>
  <si>
    <t>36</t>
  </si>
  <si>
    <t>38.1</t>
  </si>
  <si>
    <t>38.2</t>
  </si>
  <si>
    <t>39.2.</t>
  </si>
  <si>
    <t>41.1.</t>
  </si>
  <si>
    <t>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</si>
</sst>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_р_._-;\-* #,##0_р_._-;_-* &quot;-&quot;??_р_._-;_-@_-"/>
    <numFmt numFmtId="165" formatCode="_-* #,##0.00_р_._-;\-* #,##0.00_р_._-;_-* &quot;-&quot;??_р_._-;_-@_-"/>
    <numFmt numFmtId="166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1" fillId="0" borderId="0">
      <alignment horizontal="left" vertical="top"/>
    </xf>
    <xf numFmtId="0" fontId="9" fillId="0" borderId="0"/>
    <xf numFmtId="0" fontId="3" fillId="0" borderId="0"/>
    <xf numFmtId="0" fontId="1" fillId="0" borderId="0"/>
    <xf numFmtId="0" fontId="10" fillId="0" borderId="0"/>
    <xf numFmtId="0" fontId="4" fillId="0" borderId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84">
    <xf numFmtId="0" fontId="0" fillId="0" borderId="0" xfId="0"/>
    <xf numFmtId="0" fontId="6" fillId="2" borderId="0" xfId="0" applyFont="1" applyFill="1"/>
    <xf numFmtId="0" fontId="12" fillId="2" borderId="0" xfId="0" applyFont="1" applyFill="1"/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6" fillId="0" borderId="0" xfId="0" applyFont="1" applyFill="1"/>
    <xf numFmtId="0" fontId="12" fillId="0" borderId="1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13" fillId="0" borderId="27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49" fontId="12" fillId="0" borderId="16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center" vertical="center"/>
    </xf>
    <xf numFmtId="3" fontId="12" fillId="0" borderId="17" xfId="0" applyNumberFormat="1" applyFont="1" applyFill="1" applyBorder="1" applyAlignment="1">
      <alignment horizontal="center" vertical="center"/>
    </xf>
    <xf numFmtId="49" fontId="13" fillId="0" borderId="24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3" fontId="13" fillId="0" borderId="20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49" fontId="12" fillId="0" borderId="22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164" fontId="12" fillId="0" borderId="17" xfId="1" applyNumberFormat="1" applyFont="1" applyFill="1" applyBorder="1" applyAlignment="1">
      <alignment horizontal="center" vertical="center" wrapText="1"/>
    </xf>
    <xf numFmtId="3" fontId="12" fillId="0" borderId="15" xfId="2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164" fontId="12" fillId="0" borderId="18" xfId="1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49" fontId="12" fillId="0" borderId="27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/>
    </xf>
    <xf numFmtId="164" fontId="13" fillId="0" borderId="17" xfId="1" applyNumberFormat="1" applyFont="1" applyFill="1" applyBorder="1" applyAlignment="1">
      <alignment horizontal="center" vertical="center" wrapText="1"/>
    </xf>
    <xf numFmtId="3" fontId="12" fillId="0" borderId="17" xfId="0" applyNumberFormat="1" applyFont="1" applyFill="1" applyBorder="1" applyAlignment="1">
      <alignment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vertical="center"/>
    </xf>
    <xf numFmtId="49" fontId="12" fillId="3" borderId="12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wrapText="1"/>
    </xf>
    <xf numFmtId="3" fontId="15" fillId="3" borderId="13" xfId="0" applyNumberFormat="1" applyFont="1" applyFill="1" applyBorder="1" applyAlignment="1">
      <alignment wrapText="1"/>
    </xf>
    <xf numFmtId="49" fontId="13" fillId="3" borderId="1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left" vertical="center" wrapText="1"/>
    </xf>
    <xf numFmtId="49" fontId="13" fillId="3" borderId="30" xfId="0" applyNumberFormat="1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center" vertical="center" wrapText="1"/>
    </xf>
    <xf numFmtId="3" fontId="12" fillId="3" borderId="15" xfId="0" applyNumberFormat="1" applyFont="1" applyFill="1" applyBorder="1" applyAlignment="1">
      <alignment horizontal="center" vertical="center"/>
    </xf>
    <xf numFmtId="164" fontId="13" fillId="3" borderId="15" xfId="1" applyNumberFormat="1" applyFont="1" applyFill="1" applyBorder="1" applyAlignment="1">
      <alignment horizontal="center" vertical="center" wrapText="1"/>
    </xf>
    <xf numFmtId="49" fontId="12" fillId="3" borderId="24" xfId="0" applyNumberFormat="1" applyFont="1" applyFill="1" applyBorder="1" applyAlignment="1">
      <alignment vertical="center"/>
    </xf>
    <xf numFmtId="0" fontId="12" fillId="3" borderId="20" xfId="0" applyFont="1" applyFill="1" applyBorder="1" applyAlignment="1">
      <alignment horizontal="left" vertical="center" wrapText="1"/>
    </xf>
    <xf numFmtId="3" fontId="12" fillId="3" borderId="20" xfId="0" applyNumberFormat="1" applyFont="1" applyFill="1" applyBorder="1" applyAlignment="1">
      <alignment vertical="center"/>
    </xf>
    <xf numFmtId="49" fontId="12" fillId="0" borderId="29" xfId="0" applyNumberFormat="1" applyFont="1" applyFill="1" applyBorder="1" applyAlignment="1">
      <alignment horizontal="center" vertical="center"/>
    </xf>
    <xf numFmtId="0" fontId="7" fillId="0" borderId="0" xfId="0" applyFont="1" applyFill="1"/>
    <xf numFmtId="164" fontId="13" fillId="0" borderId="19" xfId="1" applyNumberFormat="1" applyFont="1" applyFill="1" applyBorder="1" applyAlignment="1">
      <alignment horizontal="right" vertical="center" wrapText="1"/>
    </xf>
    <xf numFmtId="49" fontId="12" fillId="0" borderId="22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164" fontId="13" fillId="0" borderId="8" xfId="1" applyNumberFormat="1" applyFont="1" applyFill="1" applyBorder="1" applyAlignment="1">
      <alignment horizontal="center" vertical="center" wrapText="1"/>
    </xf>
    <xf numFmtId="164" fontId="13" fillId="0" borderId="13" xfId="1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164" fontId="13" fillId="0" borderId="20" xfId="1" applyNumberFormat="1" applyFont="1" applyFill="1" applyBorder="1" applyAlignment="1">
      <alignment horizontal="center" vertical="center" wrapText="1"/>
    </xf>
    <xf numFmtId="3" fontId="12" fillId="0" borderId="19" xfId="0" applyNumberFormat="1" applyFont="1" applyFill="1" applyBorder="1" applyAlignment="1">
      <alignment horizontal="center" vertical="center"/>
    </xf>
    <xf numFmtId="3" fontId="12" fillId="0" borderId="21" xfId="0" applyNumberFormat="1" applyFont="1" applyFill="1" applyBorder="1" applyAlignment="1">
      <alignment horizontal="center" vertical="center"/>
    </xf>
    <xf numFmtId="3" fontId="12" fillId="0" borderId="15" xfId="0" applyNumberFormat="1" applyFont="1" applyFill="1" applyBorder="1" applyAlignment="1">
      <alignment horizontal="center" vertical="center"/>
    </xf>
    <xf numFmtId="164" fontId="13" fillId="0" borderId="8" xfId="1" applyNumberFormat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3" fontId="12" fillId="0" borderId="23" xfId="0" applyNumberFormat="1" applyFont="1" applyFill="1" applyBorder="1" applyAlignment="1">
      <alignment horizontal="center" vertical="center"/>
    </xf>
    <xf numFmtId="3" fontId="12" fillId="0" borderId="28" xfId="0" applyNumberFormat="1" applyFont="1" applyFill="1" applyBorder="1" applyAlignment="1">
      <alignment horizontal="center" vertical="center"/>
    </xf>
    <xf numFmtId="164" fontId="12" fillId="0" borderId="15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43" fontId="6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43" fontId="6" fillId="0" borderId="0" xfId="23" applyFont="1" applyFill="1"/>
    <xf numFmtId="0" fontId="13" fillId="0" borderId="17" xfId="0" applyFont="1" applyFill="1" applyBorder="1" applyAlignment="1">
      <alignment horizontal="center" vertical="center"/>
    </xf>
    <xf numFmtId="166" fontId="13" fillId="0" borderId="5" xfId="0" applyNumberFormat="1" applyFont="1" applyFill="1" applyBorder="1" applyAlignment="1">
      <alignment horizontal="center" vertical="center"/>
    </xf>
    <xf numFmtId="43" fontId="13" fillId="0" borderId="13" xfId="23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3" fontId="6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49" fontId="12" fillId="0" borderId="30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/>
    </xf>
    <xf numFmtId="0" fontId="13" fillId="0" borderId="19" xfId="0" applyFont="1" applyFill="1" applyBorder="1" applyAlignment="1">
      <alignment horizontal="center" vertical="center"/>
    </xf>
    <xf numFmtId="166" fontId="12" fillId="0" borderId="6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/>
    </xf>
    <xf numFmtId="166" fontId="13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21" fillId="0" borderId="0" xfId="0" applyFont="1" applyFill="1"/>
    <xf numFmtId="0" fontId="13" fillId="0" borderId="21" xfId="0" applyFont="1" applyFill="1" applyBorder="1"/>
    <xf numFmtId="0" fontId="13" fillId="0" borderId="18" xfId="0" applyFont="1" applyFill="1" applyBorder="1"/>
    <xf numFmtId="0" fontId="13" fillId="0" borderId="9" xfId="0" applyFont="1" applyFill="1" applyBorder="1"/>
    <xf numFmtId="0" fontId="13" fillId="0" borderId="11" xfId="0" applyFont="1" applyFill="1" applyBorder="1"/>
    <xf numFmtId="0" fontId="13" fillId="0" borderId="14" xfId="0" applyFont="1" applyFill="1" applyBorder="1"/>
    <xf numFmtId="0" fontId="13" fillId="0" borderId="25" xfId="0" applyFont="1" applyFill="1" applyBorder="1"/>
    <xf numFmtId="0" fontId="13" fillId="3" borderId="9" xfId="0" applyFont="1" applyFill="1" applyBorder="1"/>
    <xf numFmtId="0" fontId="13" fillId="2" borderId="0" xfId="0" applyFont="1" applyFill="1"/>
    <xf numFmtId="0" fontId="14" fillId="3" borderId="13" xfId="0" applyFont="1" applyFill="1" applyBorder="1" applyAlignment="1">
      <alignment wrapText="1"/>
    </xf>
    <xf numFmtId="0" fontId="14" fillId="3" borderId="13" xfId="0" applyFont="1" applyFill="1" applyBorder="1" applyAlignment="1">
      <alignment horizontal="center" wrapText="1"/>
    </xf>
    <xf numFmtId="0" fontId="24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/>
    <xf numFmtId="0" fontId="15" fillId="0" borderId="8" xfId="0" applyFont="1" applyFill="1" applyBorder="1" applyAlignment="1">
      <alignment horizontal="left"/>
    </xf>
    <xf numFmtId="0" fontId="13" fillId="0" borderId="8" xfId="0" applyFont="1" applyFill="1" applyBorder="1"/>
    <xf numFmtId="0" fontId="22" fillId="0" borderId="1" xfId="0" applyFont="1" applyFill="1" applyBorder="1" applyAlignment="1">
      <alignment horizontal="left"/>
    </xf>
    <xf numFmtId="0" fontId="21" fillId="0" borderId="1" xfId="0" applyFont="1" applyFill="1" applyBorder="1"/>
    <xf numFmtId="0" fontId="21" fillId="0" borderId="11" xfId="0" applyFont="1" applyFill="1" applyBorder="1"/>
    <xf numFmtId="0" fontId="22" fillId="0" borderId="13" xfId="0" applyFont="1" applyFill="1" applyBorder="1" applyAlignment="1">
      <alignment horizontal="left"/>
    </xf>
    <xf numFmtId="0" fontId="21" fillId="0" borderId="13" xfId="0" applyFont="1" applyFill="1" applyBorder="1"/>
    <xf numFmtId="0" fontId="21" fillId="0" borderId="14" xfId="0" applyFont="1" applyFill="1" applyBorder="1"/>
    <xf numFmtId="0" fontId="14" fillId="3" borderId="17" xfId="0" applyFont="1" applyFill="1" applyBorder="1"/>
    <xf numFmtId="0" fontId="14" fillId="3" borderId="17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 vertical="center"/>
    </xf>
    <xf numFmtId="0" fontId="13" fillId="3" borderId="18" xfId="0" applyFont="1" applyFill="1" applyBorder="1"/>
    <xf numFmtId="0" fontId="15" fillId="0" borderId="17" xfId="0" applyFont="1" applyFill="1" applyBorder="1" applyAlignment="1">
      <alignment horizontal="left"/>
    </xf>
    <xf numFmtId="0" fontId="13" fillId="0" borderId="17" xfId="0" applyFont="1" applyFill="1" applyBorder="1"/>
    <xf numFmtId="0" fontId="15" fillId="0" borderId="15" xfId="0" applyFont="1" applyFill="1" applyBorder="1" applyAlignment="1">
      <alignment horizontal="left"/>
    </xf>
    <xf numFmtId="0" fontId="13" fillId="0" borderId="15" xfId="0" applyFont="1" applyFill="1" applyBorder="1"/>
    <xf numFmtId="0" fontId="13" fillId="0" borderId="26" xfId="0" applyFont="1" applyFill="1" applyBorder="1"/>
    <xf numFmtId="0" fontId="15" fillId="3" borderId="15" xfId="0" applyFont="1" applyFill="1" applyBorder="1" applyAlignment="1">
      <alignment horizontal="left"/>
    </xf>
    <xf numFmtId="0" fontId="13" fillId="3" borderId="15" xfId="0" applyFont="1" applyFill="1" applyBorder="1"/>
    <xf numFmtId="0" fontId="13" fillId="3" borderId="26" xfId="0" applyFont="1" applyFill="1" applyBorder="1"/>
    <xf numFmtId="0" fontId="14" fillId="3" borderId="15" xfId="0" applyFont="1" applyFill="1" applyBorder="1" applyAlignment="1">
      <alignment wrapText="1"/>
    </xf>
    <xf numFmtId="0" fontId="14" fillId="3" borderId="15" xfId="0" applyFont="1" applyFill="1" applyBorder="1" applyAlignment="1">
      <alignment horizontal="center" wrapText="1"/>
    </xf>
    <xf numFmtId="0" fontId="24" fillId="3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/>
    <xf numFmtId="0" fontId="13" fillId="0" borderId="17" xfId="0" applyFont="1" applyFill="1" applyBorder="1" applyAlignment="1"/>
    <xf numFmtId="0" fontId="13" fillId="0" borderId="18" xfId="0" applyFont="1" applyFill="1" applyBorder="1" applyAlignment="1"/>
    <xf numFmtId="0" fontId="24" fillId="3" borderId="20" xfId="0" applyFont="1" applyFill="1" applyBorder="1"/>
    <xf numFmtId="0" fontId="24" fillId="3" borderId="20" xfId="0" applyFont="1" applyFill="1" applyBorder="1" applyAlignment="1">
      <alignment horizontal="center"/>
    </xf>
    <xf numFmtId="0" fontId="24" fillId="3" borderId="20" xfId="0" applyFont="1" applyFill="1" applyBorder="1" applyAlignment="1">
      <alignment horizontal="center" vertical="center"/>
    </xf>
    <xf numFmtId="0" fontId="15" fillId="3" borderId="20" xfId="0" applyFont="1" applyFill="1" applyBorder="1" applyAlignment="1"/>
    <xf numFmtId="0" fontId="12" fillId="3" borderId="20" xfId="0" applyFont="1" applyFill="1" applyBorder="1" applyAlignment="1"/>
    <xf numFmtId="0" fontId="12" fillId="3" borderId="25" xfId="0" applyFont="1" applyFill="1" applyBorder="1" applyAlignment="1"/>
    <xf numFmtId="0" fontId="20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9" fontId="6" fillId="0" borderId="0" xfId="22" applyFont="1" applyFill="1" applyAlignment="1">
      <alignment vertical="center"/>
    </xf>
    <xf numFmtId="0" fontId="15" fillId="0" borderId="1" xfId="0" applyFont="1" applyFill="1" applyBorder="1"/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wrapText="1"/>
    </xf>
    <xf numFmtId="3" fontId="15" fillId="0" borderId="1" xfId="0" applyNumberFormat="1" applyFont="1" applyFill="1" applyBorder="1" applyAlignment="1">
      <alignment horizontal="center" vertical="center" wrapText="1"/>
    </xf>
    <xf numFmtId="3" fontId="15" fillId="0" borderId="11" xfId="0" applyNumberFormat="1" applyFont="1" applyFill="1" applyBorder="1" applyAlignment="1">
      <alignment horizontal="center" vertical="center" wrapText="1"/>
    </xf>
    <xf numFmtId="164" fontId="12" fillId="0" borderId="8" xfId="1" applyNumberFormat="1" applyFont="1" applyFill="1" applyBorder="1" applyAlignment="1">
      <alignment horizontal="center" vertical="center" wrapText="1"/>
    </xf>
    <xf numFmtId="164" fontId="12" fillId="0" borderId="13" xfId="1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 vertical="center"/>
    </xf>
    <xf numFmtId="164" fontId="13" fillId="0" borderId="8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3" fillId="0" borderId="13" xfId="1" applyNumberFormat="1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5" xfId="1" applyNumberFormat="1" applyFont="1" applyFill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9" fontId="12" fillId="0" borderId="7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164" fontId="12" fillId="0" borderId="9" xfId="1" applyNumberFormat="1" applyFont="1" applyFill="1" applyBorder="1" applyAlignment="1">
      <alignment horizontal="center" vertical="center" wrapText="1"/>
    </xf>
    <xf numFmtId="164" fontId="12" fillId="0" borderId="14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2" fillId="0" borderId="1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1" xfId="0" applyFont="1" applyFill="1" applyBorder="1"/>
    <xf numFmtId="3" fontId="12" fillId="0" borderId="9" xfId="0" applyNumberFormat="1" applyFont="1" applyFill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/>
    </xf>
    <xf numFmtId="3" fontId="12" fillId="0" borderId="14" xfId="0" applyNumberFormat="1" applyFont="1" applyFill="1" applyBorder="1" applyAlignment="1">
      <alignment horizontal="center" vertical="center"/>
    </xf>
    <xf numFmtId="164" fontId="12" fillId="0" borderId="23" xfId="1" applyNumberFormat="1" applyFont="1" applyFill="1" applyBorder="1" applyAlignment="1">
      <alignment horizontal="center" vertical="center" wrapText="1"/>
    </xf>
    <xf numFmtId="164" fontId="12" fillId="0" borderId="28" xfId="1" applyNumberFormat="1" applyFont="1" applyFill="1" applyBorder="1" applyAlignment="1">
      <alignment horizontal="center" vertical="center" wrapText="1"/>
    </xf>
    <xf numFmtId="164" fontId="12" fillId="0" borderId="11" xfId="1" applyNumberFormat="1" applyFont="1" applyFill="1" applyBorder="1" applyAlignment="1">
      <alignment horizontal="center" vertical="center" wrapText="1"/>
    </xf>
    <xf numFmtId="164" fontId="13" fillId="0" borderId="8" xfId="1" applyNumberFormat="1" applyFont="1" applyFill="1" applyBorder="1" applyAlignment="1">
      <alignment horizontal="right" vertical="center" wrapText="1"/>
    </xf>
    <xf numFmtId="0" fontId="14" fillId="0" borderId="13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right" vertical="center" wrapText="1"/>
    </xf>
    <xf numFmtId="0" fontId="15" fillId="0" borderId="6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164" fontId="12" fillId="0" borderId="19" xfId="1" applyNumberFormat="1" applyFont="1" applyFill="1" applyBorder="1" applyAlignment="1">
      <alignment horizontal="center" vertical="center" wrapText="1"/>
    </xf>
    <xf numFmtId="164" fontId="12" fillId="0" borderId="15" xfId="1" applyNumberFormat="1" applyFont="1" applyFill="1" applyBorder="1" applyAlignment="1">
      <alignment horizontal="center" vertical="center" wrapText="1"/>
    </xf>
    <xf numFmtId="164" fontId="12" fillId="0" borderId="20" xfId="1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164" fontId="13" fillId="0" borderId="9" xfId="1" applyNumberFormat="1" applyFont="1" applyFill="1" applyBorder="1" applyAlignment="1">
      <alignment horizontal="center" vertical="center" wrapText="1"/>
    </xf>
    <xf numFmtId="164" fontId="13" fillId="0" borderId="14" xfId="1" applyNumberFormat="1" applyFont="1" applyFill="1" applyBorder="1" applyAlignment="1">
      <alignment horizontal="center" vertical="center" wrapText="1"/>
    </xf>
    <xf numFmtId="164" fontId="12" fillId="0" borderId="21" xfId="1" applyNumberFormat="1" applyFont="1" applyFill="1" applyBorder="1" applyAlignment="1">
      <alignment horizontal="center" vertical="center" wrapText="1"/>
    </xf>
    <xf numFmtId="164" fontId="12" fillId="0" borderId="26" xfId="1" applyNumberFormat="1" applyFont="1" applyFill="1" applyBorder="1" applyAlignment="1">
      <alignment horizontal="center" vertical="center" wrapText="1"/>
    </xf>
    <xf numFmtId="164" fontId="12" fillId="0" borderId="25" xfId="1" applyNumberFormat="1" applyFont="1" applyFill="1" applyBorder="1" applyAlignment="1">
      <alignment horizontal="center" vertical="center" wrapText="1"/>
    </xf>
    <xf numFmtId="3" fontId="12" fillId="0" borderId="19" xfId="0" applyNumberFormat="1" applyFont="1" applyFill="1" applyBorder="1" applyAlignment="1">
      <alignment horizontal="center" vertical="center"/>
    </xf>
    <xf numFmtId="3" fontId="12" fillId="0" borderId="15" xfId="0" applyNumberFormat="1" applyFont="1" applyFill="1" applyBorder="1" applyAlignment="1">
      <alignment horizontal="center" vertical="center"/>
    </xf>
    <xf numFmtId="3" fontId="12" fillId="0" borderId="2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64" fontId="13" fillId="0" borderId="9" xfId="1" applyNumberFormat="1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right" vertical="center" wrapText="1"/>
    </xf>
    <xf numFmtId="0" fontId="14" fillId="0" borderId="14" xfId="0" applyFont="1" applyFill="1" applyBorder="1" applyAlignment="1">
      <alignment horizontal="right" vertical="center" wrapText="1"/>
    </xf>
    <xf numFmtId="3" fontId="12" fillId="0" borderId="23" xfId="0" applyNumberFormat="1" applyFont="1" applyFill="1" applyBorder="1" applyAlignment="1">
      <alignment horizontal="center" vertical="center"/>
    </xf>
    <xf numFmtId="3" fontId="12" fillId="0" borderId="28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/>
    </xf>
    <xf numFmtId="164" fontId="13" fillId="0" borderId="11" xfId="1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center" vertical="center"/>
    </xf>
    <xf numFmtId="164" fontId="13" fillId="0" borderId="11" xfId="1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9" fontId="6" fillId="0" borderId="0" xfId="22" applyFont="1" applyFill="1"/>
    <xf numFmtId="49" fontId="13" fillId="4" borderId="12" xfId="0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3" fontId="12" fillId="4" borderId="14" xfId="0" applyNumberFormat="1" applyFont="1" applyFill="1" applyBorder="1" applyAlignment="1">
      <alignment horizontal="center" vertical="center"/>
    </xf>
  </cellXfs>
  <cellStyles count="24">
    <cellStyle name="S4" xfId="6" xr:uid="{00000000-0005-0000-0000-000000000000}"/>
    <cellStyle name="Обычный" xfId="0" builtinId="0"/>
    <cellStyle name="Обычный 2" xfId="4" xr:uid="{00000000-0005-0000-0000-000002000000}"/>
    <cellStyle name="Обычный 3" xfId="7" xr:uid="{00000000-0005-0000-0000-000003000000}"/>
    <cellStyle name="Обычный 3 2" xfId="1" xr:uid="{00000000-0005-0000-0000-000004000000}"/>
    <cellStyle name="Обычный 3 2 2 2 2" xfId="8" xr:uid="{00000000-0005-0000-0000-000005000000}"/>
    <cellStyle name="Обычный 3 2 2 5" xfId="9" xr:uid="{00000000-0005-0000-0000-000006000000}"/>
    <cellStyle name="Обычный 4" xfId="10" xr:uid="{00000000-0005-0000-0000-000007000000}"/>
    <cellStyle name="Обычный 58" xfId="11" xr:uid="{00000000-0005-0000-0000-000008000000}"/>
    <cellStyle name="Обычный 59" xfId="12" xr:uid="{00000000-0005-0000-0000-000009000000}"/>
    <cellStyle name="Процентный" xfId="22" builtinId="5"/>
    <cellStyle name="Процентный 2" xfId="15" xr:uid="{00000000-0005-0000-0000-00000A000000}"/>
    <cellStyle name="Финансовый" xfId="23" builtinId="3"/>
    <cellStyle name="Финансовый 2" xfId="5" xr:uid="{00000000-0005-0000-0000-00000B000000}"/>
    <cellStyle name="Финансовый 2 10 4" xfId="3" xr:uid="{00000000-0005-0000-0000-00000C000000}"/>
    <cellStyle name="Финансовый 2 2" xfId="16" xr:uid="{00000000-0005-0000-0000-00000D000000}"/>
    <cellStyle name="Финансовый 2 2 2" xfId="20" xr:uid="{00000000-0005-0000-0000-00000E000000}"/>
    <cellStyle name="Финансовый 2 3" xfId="17" xr:uid="{00000000-0005-0000-0000-00000F000000}"/>
    <cellStyle name="Финансовый 2 3 2" xfId="21" xr:uid="{00000000-0005-0000-0000-000010000000}"/>
    <cellStyle name="Финансовый 2 4" xfId="18" xr:uid="{00000000-0005-0000-0000-000011000000}"/>
    <cellStyle name="Финансовый 3" xfId="2" xr:uid="{00000000-0005-0000-0000-000012000000}"/>
    <cellStyle name="Финансовый 4" xfId="13" xr:uid="{00000000-0005-0000-0000-000013000000}"/>
    <cellStyle name="Финансовый 5" xfId="14" xr:uid="{00000000-0005-0000-0000-000014000000}"/>
    <cellStyle name="Финансовый 5 2" xfId="19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6"/>
  <sheetViews>
    <sheetView tabSelected="1" view="pageBreakPreview" zoomScale="60" zoomScaleNormal="80" workbookViewId="0">
      <pane ySplit="14" topLeftCell="A15" activePane="bottomLeft" state="frozen"/>
      <selection pane="bottomLeft" activeCell="V12" sqref="V12"/>
    </sheetView>
  </sheetViews>
  <sheetFormatPr defaultRowHeight="15.75" x14ac:dyDescent="0.25"/>
  <cols>
    <col min="1" max="1" width="9.140625" style="6"/>
    <col min="2" max="2" width="10.28515625" style="131" customWidth="1"/>
    <col min="3" max="3" width="78.85546875" style="116" customWidth="1"/>
    <col min="4" max="6" width="17.28515625" style="117" customWidth="1"/>
    <col min="7" max="8" width="17.85546875" style="6" customWidth="1"/>
    <col min="9" max="10" width="17.28515625" style="127" customWidth="1"/>
    <col min="11" max="12" width="16.5703125" style="6" customWidth="1"/>
    <col min="13" max="14" width="17.140625" style="6" customWidth="1"/>
    <col min="15" max="16" width="20" style="6" customWidth="1"/>
    <col min="17" max="17" width="22.5703125" style="6" customWidth="1"/>
    <col min="18" max="221" width="9.140625" style="1"/>
    <col min="222" max="222" width="8.42578125" style="1" customWidth="1"/>
    <col min="223" max="223" width="62.5703125" style="1" customWidth="1"/>
    <col min="224" max="224" width="21" style="1" customWidth="1"/>
    <col min="225" max="225" width="15.42578125" style="1" customWidth="1"/>
    <col min="226" max="226" width="18.28515625" style="1" customWidth="1"/>
    <col min="227" max="230" width="16.5703125" style="1" customWidth="1"/>
    <col min="231" max="231" width="15.85546875" style="1" customWidth="1"/>
    <col min="232" max="232" width="11.28515625" style="1" customWidth="1"/>
    <col min="233" max="477" width="9.140625" style="1"/>
    <col min="478" max="478" width="8.42578125" style="1" customWidth="1"/>
    <col min="479" max="479" width="62.5703125" style="1" customWidth="1"/>
    <col min="480" max="480" width="21" style="1" customWidth="1"/>
    <col min="481" max="481" width="15.42578125" style="1" customWidth="1"/>
    <col min="482" max="482" width="18.28515625" style="1" customWidth="1"/>
    <col min="483" max="486" width="16.5703125" style="1" customWidth="1"/>
    <col min="487" max="487" width="15.85546875" style="1" customWidth="1"/>
    <col min="488" max="488" width="11.28515625" style="1" customWidth="1"/>
    <col min="489" max="733" width="9.140625" style="1"/>
    <col min="734" max="734" width="8.42578125" style="1" customWidth="1"/>
    <col min="735" max="735" width="62.5703125" style="1" customWidth="1"/>
    <col min="736" max="736" width="21" style="1" customWidth="1"/>
    <col min="737" max="737" width="15.42578125" style="1" customWidth="1"/>
    <col min="738" max="738" width="18.28515625" style="1" customWidth="1"/>
    <col min="739" max="742" width="16.5703125" style="1" customWidth="1"/>
    <col min="743" max="743" width="15.85546875" style="1" customWidth="1"/>
    <col min="744" max="744" width="11.28515625" style="1" customWidth="1"/>
    <col min="745" max="989" width="9.140625" style="1"/>
    <col min="990" max="990" width="8.42578125" style="1" customWidth="1"/>
    <col min="991" max="991" width="62.5703125" style="1" customWidth="1"/>
    <col min="992" max="992" width="21" style="1" customWidth="1"/>
    <col min="993" max="993" width="15.42578125" style="1" customWidth="1"/>
    <col min="994" max="994" width="18.28515625" style="1" customWidth="1"/>
    <col min="995" max="998" width="16.5703125" style="1" customWidth="1"/>
    <col min="999" max="999" width="15.85546875" style="1" customWidth="1"/>
    <col min="1000" max="1000" width="11.28515625" style="1" customWidth="1"/>
    <col min="1001" max="1245" width="9.140625" style="1"/>
    <col min="1246" max="1246" width="8.42578125" style="1" customWidth="1"/>
    <col min="1247" max="1247" width="62.5703125" style="1" customWidth="1"/>
    <col min="1248" max="1248" width="21" style="1" customWidth="1"/>
    <col min="1249" max="1249" width="15.42578125" style="1" customWidth="1"/>
    <col min="1250" max="1250" width="18.28515625" style="1" customWidth="1"/>
    <col min="1251" max="1254" width="16.5703125" style="1" customWidth="1"/>
    <col min="1255" max="1255" width="15.85546875" style="1" customWidth="1"/>
    <col min="1256" max="1256" width="11.28515625" style="1" customWidth="1"/>
    <col min="1257" max="1501" width="9.140625" style="1"/>
    <col min="1502" max="1502" width="8.42578125" style="1" customWidth="1"/>
    <col min="1503" max="1503" width="62.5703125" style="1" customWidth="1"/>
    <col min="1504" max="1504" width="21" style="1" customWidth="1"/>
    <col min="1505" max="1505" width="15.42578125" style="1" customWidth="1"/>
    <col min="1506" max="1506" width="18.28515625" style="1" customWidth="1"/>
    <col min="1507" max="1510" width="16.5703125" style="1" customWidth="1"/>
    <col min="1511" max="1511" width="15.85546875" style="1" customWidth="1"/>
    <col min="1512" max="1512" width="11.28515625" style="1" customWidth="1"/>
    <col min="1513" max="1757" width="9.140625" style="1"/>
    <col min="1758" max="1758" width="8.42578125" style="1" customWidth="1"/>
    <col min="1759" max="1759" width="62.5703125" style="1" customWidth="1"/>
    <col min="1760" max="1760" width="21" style="1" customWidth="1"/>
    <col min="1761" max="1761" width="15.42578125" style="1" customWidth="1"/>
    <col min="1762" max="1762" width="18.28515625" style="1" customWidth="1"/>
    <col min="1763" max="1766" width="16.5703125" style="1" customWidth="1"/>
    <col min="1767" max="1767" width="15.85546875" style="1" customWidth="1"/>
    <col min="1768" max="1768" width="11.28515625" style="1" customWidth="1"/>
    <col min="1769" max="2013" width="9.140625" style="1"/>
    <col min="2014" max="2014" width="8.42578125" style="1" customWidth="1"/>
    <col min="2015" max="2015" width="62.5703125" style="1" customWidth="1"/>
    <col min="2016" max="2016" width="21" style="1" customWidth="1"/>
    <col min="2017" max="2017" width="15.42578125" style="1" customWidth="1"/>
    <col min="2018" max="2018" width="18.28515625" style="1" customWidth="1"/>
    <col min="2019" max="2022" width="16.5703125" style="1" customWidth="1"/>
    <col min="2023" max="2023" width="15.85546875" style="1" customWidth="1"/>
    <col min="2024" max="2024" width="11.28515625" style="1" customWidth="1"/>
    <col min="2025" max="2269" width="9.140625" style="1"/>
    <col min="2270" max="2270" width="8.42578125" style="1" customWidth="1"/>
    <col min="2271" max="2271" width="62.5703125" style="1" customWidth="1"/>
    <col min="2272" max="2272" width="21" style="1" customWidth="1"/>
    <col min="2273" max="2273" width="15.42578125" style="1" customWidth="1"/>
    <col min="2274" max="2274" width="18.28515625" style="1" customWidth="1"/>
    <col min="2275" max="2278" width="16.5703125" style="1" customWidth="1"/>
    <col min="2279" max="2279" width="15.85546875" style="1" customWidth="1"/>
    <col min="2280" max="2280" width="11.28515625" style="1" customWidth="1"/>
    <col min="2281" max="2525" width="9.140625" style="1"/>
    <col min="2526" max="2526" width="8.42578125" style="1" customWidth="1"/>
    <col min="2527" max="2527" width="62.5703125" style="1" customWidth="1"/>
    <col min="2528" max="2528" width="21" style="1" customWidth="1"/>
    <col min="2529" max="2529" width="15.42578125" style="1" customWidth="1"/>
    <col min="2530" max="2530" width="18.28515625" style="1" customWidth="1"/>
    <col min="2531" max="2534" width="16.5703125" style="1" customWidth="1"/>
    <col min="2535" max="2535" width="15.85546875" style="1" customWidth="1"/>
    <col min="2536" max="2536" width="11.28515625" style="1" customWidth="1"/>
    <col min="2537" max="2781" width="9.140625" style="1"/>
    <col min="2782" max="2782" width="8.42578125" style="1" customWidth="1"/>
    <col min="2783" max="2783" width="62.5703125" style="1" customWidth="1"/>
    <col min="2784" max="2784" width="21" style="1" customWidth="1"/>
    <col min="2785" max="2785" width="15.42578125" style="1" customWidth="1"/>
    <col min="2786" max="2786" width="18.28515625" style="1" customWidth="1"/>
    <col min="2787" max="2790" width="16.5703125" style="1" customWidth="1"/>
    <col min="2791" max="2791" width="15.85546875" style="1" customWidth="1"/>
    <col min="2792" max="2792" width="11.28515625" style="1" customWidth="1"/>
    <col min="2793" max="3037" width="9.140625" style="1"/>
    <col min="3038" max="3038" width="8.42578125" style="1" customWidth="1"/>
    <col min="3039" max="3039" width="62.5703125" style="1" customWidth="1"/>
    <col min="3040" max="3040" width="21" style="1" customWidth="1"/>
    <col min="3041" max="3041" width="15.42578125" style="1" customWidth="1"/>
    <col min="3042" max="3042" width="18.28515625" style="1" customWidth="1"/>
    <col min="3043" max="3046" width="16.5703125" style="1" customWidth="1"/>
    <col min="3047" max="3047" width="15.85546875" style="1" customWidth="1"/>
    <col min="3048" max="3048" width="11.28515625" style="1" customWidth="1"/>
    <col min="3049" max="3293" width="9.140625" style="1"/>
    <col min="3294" max="3294" width="8.42578125" style="1" customWidth="1"/>
    <col min="3295" max="3295" width="62.5703125" style="1" customWidth="1"/>
    <col min="3296" max="3296" width="21" style="1" customWidth="1"/>
    <col min="3297" max="3297" width="15.42578125" style="1" customWidth="1"/>
    <col min="3298" max="3298" width="18.28515625" style="1" customWidth="1"/>
    <col min="3299" max="3302" width="16.5703125" style="1" customWidth="1"/>
    <col min="3303" max="3303" width="15.85546875" style="1" customWidth="1"/>
    <col min="3304" max="3304" width="11.28515625" style="1" customWidth="1"/>
    <col min="3305" max="3549" width="9.140625" style="1"/>
    <col min="3550" max="3550" width="8.42578125" style="1" customWidth="1"/>
    <col min="3551" max="3551" width="62.5703125" style="1" customWidth="1"/>
    <col min="3552" max="3552" width="21" style="1" customWidth="1"/>
    <col min="3553" max="3553" width="15.42578125" style="1" customWidth="1"/>
    <col min="3554" max="3554" width="18.28515625" style="1" customWidth="1"/>
    <col min="3555" max="3558" width="16.5703125" style="1" customWidth="1"/>
    <col min="3559" max="3559" width="15.85546875" style="1" customWidth="1"/>
    <col min="3560" max="3560" width="11.28515625" style="1" customWidth="1"/>
    <col min="3561" max="3805" width="9.140625" style="1"/>
    <col min="3806" max="3806" width="8.42578125" style="1" customWidth="1"/>
    <col min="3807" max="3807" width="62.5703125" style="1" customWidth="1"/>
    <col min="3808" max="3808" width="21" style="1" customWidth="1"/>
    <col min="3809" max="3809" width="15.42578125" style="1" customWidth="1"/>
    <col min="3810" max="3810" width="18.28515625" style="1" customWidth="1"/>
    <col min="3811" max="3814" width="16.5703125" style="1" customWidth="1"/>
    <col min="3815" max="3815" width="15.85546875" style="1" customWidth="1"/>
    <col min="3816" max="3816" width="11.28515625" style="1" customWidth="1"/>
    <col min="3817" max="4061" width="9.140625" style="1"/>
    <col min="4062" max="4062" width="8.42578125" style="1" customWidth="1"/>
    <col min="4063" max="4063" width="62.5703125" style="1" customWidth="1"/>
    <col min="4064" max="4064" width="21" style="1" customWidth="1"/>
    <col min="4065" max="4065" width="15.42578125" style="1" customWidth="1"/>
    <col min="4066" max="4066" width="18.28515625" style="1" customWidth="1"/>
    <col min="4067" max="4070" width="16.5703125" style="1" customWidth="1"/>
    <col min="4071" max="4071" width="15.85546875" style="1" customWidth="1"/>
    <col min="4072" max="4072" width="11.28515625" style="1" customWidth="1"/>
    <col min="4073" max="4317" width="9.140625" style="1"/>
    <col min="4318" max="4318" width="8.42578125" style="1" customWidth="1"/>
    <col min="4319" max="4319" width="62.5703125" style="1" customWidth="1"/>
    <col min="4320" max="4320" width="21" style="1" customWidth="1"/>
    <col min="4321" max="4321" width="15.42578125" style="1" customWidth="1"/>
    <col min="4322" max="4322" width="18.28515625" style="1" customWidth="1"/>
    <col min="4323" max="4326" width="16.5703125" style="1" customWidth="1"/>
    <col min="4327" max="4327" width="15.85546875" style="1" customWidth="1"/>
    <col min="4328" max="4328" width="11.28515625" style="1" customWidth="1"/>
    <col min="4329" max="4573" width="9.140625" style="1"/>
    <col min="4574" max="4574" width="8.42578125" style="1" customWidth="1"/>
    <col min="4575" max="4575" width="62.5703125" style="1" customWidth="1"/>
    <col min="4576" max="4576" width="21" style="1" customWidth="1"/>
    <col min="4577" max="4577" width="15.42578125" style="1" customWidth="1"/>
    <col min="4578" max="4578" width="18.28515625" style="1" customWidth="1"/>
    <col min="4579" max="4582" width="16.5703125" style="1" customWidth="1"/>
    <col min="4583" max="4583" width="15.85546875" style="1" customWidth="1"/>
    <col min="4584" max="4584" width="11.28515625" style="1" customWidth="1"/>
    <col min="4585" max="4829" width="9.140625" style="1"/>
    <col min="4830" max="4830" width="8.42578125" style="1" customWidth="1"/>
    <col min="4831" max="4831" width="62.5703125" style="1" customWidth="1"/>
    <col min="4832" max="4832" width="21" style="1" customWidth="1"/>
    <col min="4833" max="4833" width="15.42578125" style="1" customWidth="1"/>
    <col min="4834" max="4834" width="18.28515625" style="1" customWidth="1"/>
    <col min="4835" max="4838" width="16.5703125" style="1" customWidth="1"/>
    <col min="4839" max="4839" width="15.85546875" style="1" customWidth="1"/>
    <col min="4840" max="4840" width="11.28515625" style="1" customWidth="1"/>
    <col min="4841" max="5085" width="9.140625" style="1"/>
    <col min="5086" max="5086" width="8.42578125" style="1" customWidth="1"/>
    <col min="5087" max="5087" width="62.5703125" style="1" customWidth="1"/>
    <col min="5088" max="5088" width="21" style="1" customWidth="1"/>
    <col min="5089" max="5089" width="15.42578125" style="1" customWidth="1"/>
    <col min="5090" max="5090" width="18.28515625" style="1" customWidth="1"/>
    <col min="5091" max="5094" width="16.5703125" style="1" customWidth="1"/>
    <col min="5095" max="5095" width="15.85546875" style="1" customWidth="1"/>
    <col min="5096" max="5096" width="11.28515625" style="1" customWidth="1"/>
    <col min="5097" max="5341" width="9.140625" style="1"/>
    <col min="5342" max="5342" width="8.42578125" style="1" customWidth="1"/>
    <col min="5343" max="5343" width="62.5703125" style="1" customWidth="1"/>
    <col min="5344" max="5344" width="21" style="1" customWidth="1"/>
    <col min="5345" max="5345" width="15.42578125" style="1" customWidth="1"/>
    <col min="5346" max="5346" width="18.28515625" style="1" customWidth="1"/>
    <col min="5347" max="5350" width="16.5703125" style="1" customWidth="1"/>
    <col min="5351" max="5351" width="15.85546875" style="1" customWidth="1"/>
    <col min="5352" max="5352" width="11.28515625" style="1" customWidth="1"/>
    <col min="5353" max="5597" width="9.140625" style="1"/>
    <col min="5598" max="5598" width="8.42578125" style="1" customWidth="1"/>
    <col min="5599" max="5599" width="62.5703125" style="1" customWidth="1"/>
    <col min="5600" max="5600" width="21" style="1" customWidth="1"/>
    <col min="5601" max="5601" width="15.42578125" style="1" customWidth="1"/>
    <col min="5602" max="5602" width="18.28515625" style="1" customWidth="1"/>
    <col min="5603" max="5606" width="16.5703125" style="1" customWidth="1"/>
    <col min="5607" max="5607" width="15.85546875" style="1" customWidth="1"/>
    <col min="5608" max="5608" width="11.28515625" style="1" customWidth="1"/>
    <col min="5609" max="5853" width="9.140625" style="1"/>
    <col min="5854" max="5854" width="8.42578125" style="1" customWidth="1"/>
    <col min="5855" max="5855" width="62.5703125" style="1" customWidth="1"/>
    <col min="5856" max="5856" width="21" style="1" customWidth="1"/>
    <col min="5857" max="5857" width="15.42578125" style="1" customWidth="1"/>
    <col min="5858" max="5858" width="18.28515625" style="1" customWidth="1"/>
    <col min="5859" max="5862" width="16.5703125" style="1" customWidth="1"/>
    <col min="5863" max="5863" width="15.85546875" style="1" customWidth="1"/>
    <col min="5864" max="5864" width="11.28515625" style="1" customWidth="1"/>
    <col min="5865" max="6109" width="9.140625" style="1"/>
    <col min="6110" max="6110" width="8.42578125" style="1" customWidth="1"/>
    <col min="6111" max="6111" width="62.5703125" style="1" customWidth="1"/>
    <col min="6112" max="6112" width="21" style="1" customWidth="1"/>
    <col min="6113" max="6113" width="15.42578125" style="1" customWidth="1"/>
    <col min="6114" max="6114" width="18.28515625" style="1" customWidth="1"/>
    <col min="6115" max="6118" width="16.5703125" style="1" customWidth="1"/>
    <col min="6119" max="6119" width="15.85546875" style="1" customWidth="1"/>
    <col min="6120" max="6120" width="11.28515625" style="1" customWidth="1"/>
    <col min="6121" max="6365" width="9.140625" style="1"/>
    <col min="6366" max="6366" width="8.42578125" style="1" customWidth="1"/>
    <col min="6367" max="6367" width="62.5703125" style="1" customWidth="1"/>
    <col min="6368" max="6368" width="21" style="1" customWidth="1"/>
    <col min="6369" max="6369" width="15.42578125" style="1" customWidth="1"/>
    <col min="6370" max="6370" width="18.28515625" style="1" customWidth="1"/>
    <col min="6371" max="6374" width="16.5703125" style="1" customWidth="1"/>
    <col min="6375" max="6375" width="15.85546875" style="1" customWidth="1"/>
    <col min="6376" max="6376" width="11.28515625" style="1" customWidth="1"/>
    <col min="6377" max="6621" width="9.140625" style="1"/>
    <col min="6622" max="6622" width="8.42578125" style="1" customWidth="1"/>
    <col min="6623" max="6623" width="62.5703125" style="1" customWidth="1"/>
    <col min="6624" max="6624" width="21" style="1" customWidth="1"/>
    <col min="6625" max="6625" width="15.42578125" style="1" customWidth="1"/>
    <col min="6626" max="6626" width="18.28515625" style="1" customWidth="1"/>
    <col min="6627" max="6630" width="16.5703125" style="1" customWidth="1"/>
    <col min="6631" max="6631" width="15.85546875" style="1" customWidth="1"/>
    <col min="6632" max="6632" width="11.28515625" style="1" customWidth="1"/>
    <col min="6633" max="6877" width="9.140625" style="1"/>
    <col min="6878" max="6878" width="8.42578125" style="1" customWidth="1"/>
    <col min="6879" max="6879" width="62.5703125" style="1" customWidth="1"/>
    <col min="6880" max="6880" width="21" style="1" customWidth="1"/>
    <col min="6881" max="6881" width="15.42578125" style="1" customWidth="1"/>
    <col min="6882" max="6882" width="18.28515625" style="1" customWidth="1"/>
    <col min="6883" max="6886" width="16.5703125" style="1" customWidth="1"/>
    <col min="6887" max="6887" width="15.85546875" style="1" customWidth="1"/>
    <col min="6888" max="6888" width="11.28515625" style="1" customWidth="1"/>
    <col min="6889" max="7133" width="9.140625" style="1"/>
    <col min="7134" max="7134" width="8.42578125" style="1" customWidth="1"/>
    <col min="7135" max="7135" width="62.5703125" style="1" customWidth="1"/>
    <col min="7136" max="7136" width="21" style="1" customWidth="1"/>
    <col min="7137" max="7137" width="15.42578125" style="1" customWidth="1"/>
    <col min="7138" max="7138" width="18.28515625" style="1" customWidth="1"/>
    <col min="7139" max="7142" width="16.5703125" style="1" customWidth="1"/>
    <col min="7143" max="7143" width="15.85546875" style="1" customWidth="1"/>
    <col min="7144" max="7144" width="11.28515625" style="1" customWidth="1"/>
    <col min="7145" max="7389" width="9.140625" style="1"/>
    <col min="7390" max="7390" width="8.42578125" style="1" customWidth="1"/>
    <col min="7391" max="7391" width="62.5703125" style="1" customWidth="1"/>
    <col min="7392" max="7392" width="21" style="1" customWidth="1"/>
    <col min="7393" max="7393" width="15.42578125" style="1" customWidth="1"/>
    <col min="7394" max="7394" width="18.28515625" style="1" customWidth="1"/>
    <col min="7395" max="7398" width="16.5703125" style="1" customWidth="1"/>
    <col min="7399" max="7399" width="15.85546875" style="1" customWidth="1"/>
    <col min="7400" max="7400" width="11.28515625" style="1" customWidth="1"/>
    <col min="7401" max="7645" width="9.140625" style="1"/>
    <col min="7646" max="7646" width="8.42578125" style="1" customWidth="1"/>
    <col min="7647" max="7647" width="62.5703125" style="1" customWidth="1"/>
    <col min="7648" max="7648" width="21" style="1" customWidth="1"/>
    <col min="7649" max="7649" width="15.42578125" style="1" customWidth="1"/>
    <col min="7650" max="7650" width="18.28515625" style="1" customWidth="1"/>
    <col min="7651" max="7654" width="16.5703125" style="1" customWidth="1"/>
    <col min="7655" max="7655" width="15.85546875" style="1" customWidth="1"/>
    <col min="7656" max="7656" width="11.28515625" style="1" customWidth="1"/>
    <col min="7657" max="7901" width="9.140625" style="1"/>
    <col min="7902" max="7902" width="8.42578125" style="1" customWidth="1"/>
    <col min="7903" max="7903" width="62.5703125" style="1" customWidth="1"/>
    <col min="7904" max="7904" width="21" style="1" customWidth="1"/>
    <col min="7905" max="7905" width="15.42578125" style="1" customWidth="1"/>
    <col min="7906" max="7906" width="18.28515625" style="1" customWidth="1"/>
    <col min="7907" max="7910" width="16.5703125" style="1" customWidth="1"/>
    <col min="7911" max="7911" width="15.85546875" style="1" customWidth="1"/>
    <col min="7912" max="7912" width="11.28515625" style="1" customWidth="1"/>
    <col min="7913" max="8157" width="9.140625" style="1"/>
    <col min="8158" max="8158" width="8.42578125" style="1" customWidth="1"/>
    <col min="8159" max="8159" width="62.5703125" style="1" customWidth="1"/>
    <col min="8160" max="8160" width="21" style="1" customWidth="1"/>
    <col min="8161" max="8161" width="15.42578125" style="1" customWidth="1"/>
    <col min="8162" max="8162" width="18.28515625" style="1" customWidth="1"/>
    <col min="8163" max="8166" width="16.5703125" style="1" customWidth="1"/>
    <col min="8167" max="8167" width="15.85546875" style="1" customWidth="1"/>
    <col min="8168" max="8168" width="11.28515625" style="1" customWidth="1"/>
    <col min="8169" max="8413" width="9.140625" style="1"/>
    <col min="8414" max="8414" width="8.42578125" style="1" customWidth="1"/>
    <col min="8415" max="8415" width="62.5703125" style="1" customWidth="1"/>
    <col min="8416" max="8416" width="21" style="1" customWidth="1"/>
    <col min="8417" max="8417" width="15.42578125" style="1" customWidth="1"/>
    <col min="8418" max="8418" width="18.28515625" style="1" customWidth="1"/>
    <col min="8419" max="8422" width="16.5703125" style="1" customWidth="1"/>
    <col min="8423" max="8423" width="15.85546875" style="1" customWidth="1"/>
    <col min="8424" max="8424" width="11.28515625" style="1" customWidth="1"/>
    <col min="8425" max="8669" width="9.140625" style="1"/>
    <col min="8670" max="8670" width="8.42578125" style="1" customWidth="1"/>
    <col min="8671" max="8671" width="62.5703125" style="1" customWidth="1"/>
    <col min="8672" max="8672" width="21" style="1" customWidth="1"/>
    <col min="8673" max="8673" width="15.42578125" style="1" customWidth="1"/>
    <col min="8674" max="8674" width="18.28515625" style="1" customWidth="1"/>
    <col min="8675" max="8678" width="16.5703125" style="1" customWidth="1"/>
    <col min="8679" max="8679" width="15.85546875" style="1" customWidth="1"/>
    <col min="8680" max="8680" width="11.28515625" style="1" customWidth="1"/>
    <col min="8681" max="8925" width="9.140625" style="1"/>
    <col min="8926" max="8926" width="8.42578125" style="1" customWidth="1"/>
    <col min="8927" max="8927" width="62.5703125" style="1" customWidth="1"/>
    <col min="8928" max="8928" width="21" style="1" customWidth="1"/>
    <col min="8929" max="8929" width="15.42578125" style="1" customWidth="1"/>
    <col min="8930" max="8930" width="18.28515625" style="1" customWidth="1"/>
    <col min="8931" max="8934" width="16.5703125" style="1" customWidth="1"/>
    <col min="8935" max="8935" width="15.85546875" style="1" customWidth="1"/>
    <col min="8936" max="8936" width="11.28515625" style="1" customWidth="1"/>
    <col min="8937" max="9181" width="9.140625" style="1"/>
    <col min="9182" max="9182" width="8.42578125" style="1" customWidth="1"/>
    <col min="9183" max="9183" width="62.5703125" style="1" customWidth="1"/>
    <col min="9184" max="9184" width="21" style="1" customWidth="1"/>
    <col min="9185" max="9185" width="15.42578125" style="1" customWidth="1"/>
    <col min="9186" max="9186" width="18.28515625" style="1" customWidth="1"/>
    <col min="9187" max="9190" width="16.5703125" style="1" customWidth="1"/>
    <col min="9191" max="9191" width="15.85546875" style="1" customWidth="1"/>
    <col min="9192" max="9192" width="11.28515625" style="1" customWidth="1"/>
    <col min="9193" max="9437" width="9.140625" style="1"/>
    <col min="9438" max="9438" width="8.42578125" style="1" customWidth="1"/>
    <col min="9439" max="9439" width="62.5703125" style="1" customWidth="1"/>
    <col min="9440" max="9440" width="21" style="1" customWidth="1"/>
    <col min="9441" max="9441" width="15.42578125" style="1" customWidth="1"/>
    <col min="9442" max="9442" width="18.28515625" style="1" customWidth="1"/>
    <col min="9443" max="9446" width="16.5703125" style="1" customWidth="1"/>
    <col min="9447" max="9447" width="15.85546875" style="1" customWidth="1"/>
    <col min="9448" max="9448" width="11.28515625" style="1" customWidth="1"/>
    <col min="9449" max="9693" width="9.140625" style="1"/>
    <col min="9694" max="9694" width="8.42578125" style="1" customWidth="1"/>
    <col min="9695" max="9695" width="62.5703125" style="1" customWidth="1"/>
    <col min="9696" max="9696" width="21" style="1" customWidth="1"/>
    <col min="9697" max="9697" width="15.42578125" style="1" customWidth="1"/>
    <col min="9698" max="9698" width="18.28515625" style="1" customWidth="1"/>
    <col min="9699" max="9702" width="16.5703125" style="1" customWidth="1"/>
    <col min="9703" max="9703" width="15.85546875" style="1" customWidth="1"/>
    <col min="9704" max="9704" width="11.28515625" style="1" customWidth="1"/>
    <col min="9705" max="9949" width="9.140625" style="1"/>
    <col min="9950" max="9950" width="8.42578125" style="1" customWidth="1"/>
    <col min="9951" max="9951" width="62.5703125" style="1" customWidth="1"/>
    <col min="9952" max="9952" width="21" style="1" customWidth="1"/>
    <col min="9953" max="9953" width="15.42578125" style="1" customWidth="1"/>
    <col min="9954" max="9954" width="18.28515625" style="1" customWidth="1"/>
    <col min="9955" max="9958" width="16.5703125" style="1" customWidth="1"/>
    <col min="9959" max="9959" width="15.85546875" style="1" customWidth="1"/>
    <col min="9960" max="9960" width="11.28515625" style="1" customWidth="1"/>
    <col min="9961" max="10205" width="9.140625" style="1"/>
    <col min="10206" max="10206" width="8.42578125" style="1" customWidth="1"/>
    <col min="10207" max="10207" width="62.5703125" style="1" customWidth="1"/>
    <col min="10208" max="10208" width="21" style="1" customWidth="1"/>
    <col min="10209" max="10209" width="15.42578125" style="1" customWidth="1"/>
    <col min="10210" max="10210" width="18.28515625" style="1" customWidth="1"/>
    <col min="10211" max="10214" width="16.5703125" style="1" customWidth="1"/>
    <col min="10215" max="10215" width="15.85546875" style="1" customWidth="1"/>
    <col min="10216" max="10216" width="11.28515625" style="1" customWidth="1"/>
    <col min="10217" max="10461" width="9.140625" style="1"/>
    <col min="10462" max="10462" width="8.42578125" style="1" customWidth="1"/>
    <col min="10463" max="10463" width="62.5703125" style="1" customWidth="1"/>
    <col min="10464" max="10464" width="21" style="1" customWidth="1"/>
    <col min="10465" max="10465" width="15.42578125" style="1" customWidth="1"/>
    <col min="10466" max="10466" width="18.28515625" style="1" customWidth="1"/>
    <col min="10467" max="10470" width="16.5703125" style="1" customWidth="1"/>
    <col min="10471" max="10471" width="15.85546875" style="1" customWidth="1"/>
    <col min="10472" max="10472" width="11.28515625" style="1" customWidth="1"/>
    <col min="10473" max="10717" width="9.140625" style="1"/>
    <col min="10718" max="10718" width="8.42578125" style="1" customWidth="1"/>
    <col min="10719" max="10719" width="62.5703125" style="1" customWidth="1"/>
    <col min="10720" max="10720" width="21" style="1" customWidth="1"/>
    <col min="10721" max="10721" width="15.42578125" style="1" customWidth="1"/>
    <col min="10722" max="10722" width="18.28515625" style="1" customWidth="1"/>
    <col min="10723" max="10726" width="16.5703125" style="1" customWidth="1"/>
    <col min="10727" max="10727" width="15.85546875" style="1" customWidth="1"/>
    <col min="10728" max="10728" width="11.28515625" style="1" customWidth="1"/>
    <col min="10729" max="10973" width="9.140625" style="1"/>
    <col min="10974" max="10974" width="8.42578125" style="1" customWidth="1"/>
    <col min="10975" max="10975" width="62.5703125" style="1" customWidth="1"/>
    <col min="10976" max="10976" width="21" style="1" customWidth="1"/>
    <col min="10977" max="10977" width="15.42578125" style="1" customWidth="1"/>
    <col min="10978" max="10978" width="18.28515625" style="1" customWidth="1"/>
    <col min="10979" max="10982" width="16.5703125" style="1" customWidth="1"/>
    <col min="10983" max="10983" width="15.85546875" style="1" customWidth="1"/>
    <col min="10984" max="10984" width="11.28515625" style="1" customWidth="1"/>
    <col min="10985" max="11229" width="9.140625" style="1"/>
    <col min="11230" max="11230" width="8.42578125" style="1" customWidth="1"/>
    <col min="11231" max="11231" width="62.5703125" style="1" customWidth="1"/>
    <col min="11232" max="11232" width="21" style="1" customWidth="1"/>
    <col min="11233" max="11233" width="15.42578125" style="1" customWidth="1"/>
    <col min="11234" max="11234" width="18.28515625" style="1" customWidth="1"/>
    <col min="11235" max="11238" width="16.5703125" style="1" customWidth="1"/>
    <col min="11239" max="11239" width="15.85546875" style="1" customWidth="1"/>
    <col min="11240" max="11240" width="11.28515625" style="1" customWidth="1"/>
    <col min="11241" max="11485" width="9.140625" style="1"/>
    <col min="11486" max="11486" width="8.42578125" style="1" customWidth="1"/>
    <col min="11487" max="11487" width="62.5703125" style="1" customWidth="1"/>
    <col min="11488" max="11488" width="21" style="1" customWidth="1"/>
    <col min="11489" max="11489" width="15.42578125" style="1" customWidth="1"/>
    <col min="11490" max="11490" width="18.28515625" style="1" customWidth="1"/>
    <col min="11491" max="11494" width="16.5703125" style="1" customWidth="1"/>
    <col min="11495" max="11495" width="15.85546875" style="1" customWidth="1"/>
    <col min="11496" max="11496" width="11.28515625" style="1" customWidth="1"/>
    <col min="11497" max="11741" width="9.140625" style="1"/>
    <col min="11742" max="11742" width="8.42578125" style="1" customWidth="1"/>
    <col min="11743" max="11743" width="62.5703125" style="1" customWidth="1"/>
    <col min="11744" max="11744" width="21" style="1" customWidth="1"/>
    <col min="11745" max="11745" width="15.42578125" style="1" customWidth="1"/>
    <col min="11746" max="11746" width="18.28515625" style="1" customWidth="1"/>
    <col min="11747" max="11750" width="16.5703125" style="1" customWidth="1"/>
    <col min="11751" max="11751" width="15.85546875" style="1" customWidth="1"/>
    <col min="11752" max="11752" width="11.28515625" style="1" customWidth="1"/>
    <col min="11753" max="11997" width="9.140625" style="1"/>
    <col min="11998" max="11998" width="8.42578125" style="1" customWidth="1"/>
    <col min="11999" max="11999" width="62.5703125" style="1" customWidth="1"/>
    <col min="12000" max="12000" width="21" style="1" customWidth="1"/>
    <col min="12001" max="12001" width="15.42578125" style="1" customWidth="1"/>
    <col min="12002" max="12002" width="18.28515625" style="1" customWidth="1"/>
    <col min="12003" max="12006" width="16.5703125" style="1" customWidth="1"/>
    <col min="12007" max="12007" width="15.85546875" style="1" customWidth="1"/>
    <col min="12008" max="12008" width="11.28515625" style="1" customWidth="1"/>
    <col min="12009" max="12253" width="9.140625" style="1"/>
    <col min="12254" max="12254" width="8.42578125" style="1" customWidth="1"/>
    <col min="12255" max="12255" width="62.5703125" style="1" customWidth="1"/>
    <col min="12256" max="12256" width="21" style="1" customWidth="1"/>
    <col min="12257" max="12257" width="15.42578125" style="1" customWidth="1"/>
    <col min="12258" max="12258" width="18.28515625" style="1" customWidth="1"/>
    <col min="12259" max="12262" width="16.5703125" style="1" customWidth="1"/>
    <col min="12263" max="12263" width="15.85546875" style="1" customWidth="1"/>
    <col min="12264" max="12264" width="11.28515625" style="1" customWidth="1"/>
    <col min="12265" max="12509" width="9.140625" style="1"/>
    <col min="12510" max="12510" width="8.42578125" style="1" customWidth="1"/>
    <col min="12511" max="12511" width="62.5703125" style="1" customWidth="1"/>
    <col min="12512" max="12512" width="21" style="1" customWidth="1"/>
    <col min="12513" max="12513" width="15.42578125" style="1" customWidth="1"/>
    <col min="12514" max="12514" width="18.28515625" style="1" customWidth="1"/>
    <col min="12515" max="12518" width="16.5703125" style="1" customWidth="1"/>
    <col min="12519" max="12519" width="15.85546875" style="1" customWidth="1"/>
    <col min="12520" max="12520" width="11.28515625" style="1" customWidth="1"/>
    <col min="12521" max="12765" width="9.140625" style="1"/>
    <col min="12766" max="12766" width="8.42578125" style="1" customWidth="1"/>
    <col min="12767" max="12767" width="62.5703125" style="1" customWidth="1"/>
    <col min="12768" max="12768" width="21" style="1" customWidth="1"/>
    <col min="12769" max="12769" width="15.42578125" style="1" customWidth="1"/>
    <col min="12770" max="12770" width="18.28515625" style="1" customWidth="1"/>
    <col min="12771" max="12774" width="16.5703125" style="1" customWidth="1"/>
    <col min="12775" max="12775" width="15.85546875" style="1" customWidth="1"/>
    <col min="12776" max="12776" width="11.28515625" style="1" customWidth="1"/>
    <col min="12777" max="13021" width="9.140625" style="1"/>
    <col min="13022" max="13022" width="8.42578125" style="1" customWidth="1"/>
    <col min="13023" max="13023" width="62.5703125" style="1" customWidth="1"/>
    <col min="13024" max="13024" width="21" style="1" customWidth="1"/>
    <col min="13025" max="13025" width="15.42578125" style="1" customWidth="1"/>
    <col min="13026" max="13026" width="18.28515625" style="1" customWidth="1"/>
    <col min="13027" max="13030" width="16.5703125" style="1" customWidth="1"/>
    <col min="13031" max="13031" width="15.85546875" style="1" customWidth="1"/>
    <col min="13032" max="13032" width="11.28515625" style="1" customWidth="1"/>
    <col min="13033" max="13277" width="9.140625" style="1"/>
    <col min="13278" max="13278" width="8.42578125" style="1" customWidth="1"/>
    <col min="13279" max="13279" width="62.5703125" style="1" customWidth="1"/>
    <col min="13280" max="13280" width="21" style="1" customWidth="1"/>
    <col min="13281" max="13281" width="15.42578125" style="1" customWidth="1"/>
    <col min="13282" max="13282" width="18.28515625" style="1" customWidth="1"/>
    <col min="13283" max="13286" width="16.5703125" style="1" customWidth="1"/>
    <col min="13287" max="13287" width="15.85546875" style="1" customWidth="1"/>
    <col min="13288" max="13288" width="11.28515625" style="1" customWidth="1"/>
    <col min="13289" max="13533" width="9.140625" style="1"/>
    <col min="13534" max="13534" width="8.42578125" style="1" customWidth="1"/>
    <col min="13535" max="13535" width="62.5703125" style="1" customWidth="1"/>
    <col min="13536" max="13536" width="21" style="1" customWidth="1"/>
    <col min="13537" max="13537" width="15.42578125" style="1" customWidth="1"/>
    <col min="13538" max="13538" width="18.28515625" style="1" customWidth="1"/>
    <col min="13539" max="13542" width="16.5703125" style="1" customWidth="1"/>
    <col min="13543" max="13543" width="15.85546875" style="1" customWidth="1"/>
    <col min="13544" max="13544" width="11.28515625" style="1" customWidth="1"/>
    <col min="13545" max="13789" width="9.140625" style="1"/>
    <col min="13790" max="13790" width="8.42578125" style="1" customWidth="1"/>
    <col min="13791" max="13791" width="62.5703125" style="1" customWidth="1"/>
    <col min="13792" max="13792" width="21" style="1" customWidth="1"/>
    <col min="13793" max="13793" width="15.42578125" style="1" customWidth="1"/>
    <col min="13794" max="13794" width="18.28515625" style="1" customWidth="1"/>
    <col min="13795" max="13798" width="16.5703125" style="1" customWidth="1"/>
    <col min="13799" max="13799" width="15.85546875" style="1" customWidth="1"/>
    <col min="13800" max="13800" width="11.28515625" style="1" customWidth="1"/>
    <col min="13801" max="14045" width="9.140625" style="1"/>
    <col min="14046" max="14046" width="8.42578125" style="1" customWidth="1"/>
    <col min="14047" max="14047" width="62.5703125" style="1" customWidth="1"/>
    <col min="14048" max="14048" width="21" style="1" customWidth="1"/>
    <col min="14049" max="14049" width="15.42578125" style="1" customWidth="1"/>
    <col min="14050" max="14050" width="18.28515625" style="1" customWidth="1"/>
    <col min="14051" max="14054" width="16.5703125" style="1" customWidth="1"/>
    <col min="14055" max="14055" width="15.85546875" style="1" customWidth="1"/>
    <col min="14056" max="14056" width="11.28515625" style="1" customWidth="1"/>
    <col min="14057" max="14301" width="9.140625" style="1"/>
    <col min="14302" max="14302" width="8.42578125" style="1" customWidth="1"/>
    <col min="14303" max="14303" width="62.5703125" style="1" customWidth="1"/>
    <col min="14304" max="14304" width="21" style="1" customWidth="1"/>
    <col min="14305" max="14305" width="15.42578125" style="1" customWidth="1"/>
    <col min="14306" max="14306" width="18.28515625" style="1" customWidth="1"/>
    <col min="14307" max="14310" width="16.5703125" style="1" customWidth="1"/>
    <col min="14311" max="14311" width="15.85546875" style="1" customWidth="1"/>
    <col min="14312" max="14312" width="11.28515625" style="1" customWidth="1"/>
    <col min="14313" max="14557" width="9.140625" style="1"/>
    <col min="14558" max="14558" width="8.42578125" style="1" customWidth="1"/>
    <col min="14559" max="14559" width="62.5703125" style="1" customWidth="1"/>
    <col min="14560" max="14560" width="21" style="1" customWidth="1"/>
    <col min="14561" max="14561" width="15.42578125" style="1" customWidth="1"/>
    <col min="14562" max="14562" width="18.28515625" style="1" customWidth="1"/>
    <col min="14563" max="14566" width="16.5703125" style="1" customWidth="1"/>
    <col min="14567" max="14567" width="15.85546875" style="1" customWidth="1"/>
    <col min="14568" max="14568" width="11.28515625" style="1" customWidth="1"/>
    <col min="14569" max="14813" width="9.140625" style="1"/>
    <col min="14814" max="14814" width="8.42578125" style="1" customWidth="1"/>
    <col min="14815" max="14815" width="62.5703125" style="1" customWidth="1"/>
    <col min="14816" max="14816" width="21" style="1" customWidth="1"/>
    <col min="14817" max="14817" width="15.42578125" style="1" customWidth="1"/>
    <col min="14818" max="14818" width="18.28515625" style="1" customWidth="1"/>
    <col min="14819" max="14822" width="16.5703125" style="1" customWidth="1"/>
    <col min="14823" max="14823" width="15.85546875" style="1" customWidth="1"/>
    <col min="14824" max="14824" width="11.28515625" style="1" customWidth="1"/>
    <col min="14825" max="15069" width="9.140625" style="1"/>
    <col min="15070" max="15070" width="8.42578125" style="1" customWidth="1"/>
    <col min="15071" max="15071" width="62.5703125" style="1" customWidth="1"/>
    <col min="15072" max="15072" width="21" style="1" customWidth="1"/>
    <col min="15073" max="15073" width="15.42578125" style="1" customWidth="1"/>
    <col min="15074" max="15074" width="18.28515625" style="1" customWidth="1"/>
    <col min="15075" max="15078" width="16.5703125" style="1" customWidth="1"/>
    <col min="15079" max="15079" width="15.85546875" style="1" customWidth="1"/>
    <col min="15080" max="15080" width="11.28515625" style="1" customWidth="1"/>
    <col min="15081" max="15325" width="9.140625" style="1"/>
    <col min="15326" max="15326" width="8.42578125" style="1" customWidth="1"/>
    <col min="15327" max="15327" width="62.5703125" style="1" customWidth="1"/>
    <col min="15328" max="15328" width="21" style="1" customWidth="1"/>
    <col min="15329" max="15329" width="15.42578125" style="1" customWidth="1"/>
    <col min="15330" max="15330" width="18.28515625" style="1" customWidth="1"/>
    <col min="15331" max="15334" width="16.5703125" style="1" customWidth="1"/>
    <col min="15335" max="15335" width="15.85546875" style="1" customWidth="1"/>
    <col min="15336" max="15336" width="11.28515625" style="1" customWidth="1"/>
    <col min="15337" max="15581" width="9.140625" style="1"/>
    <col min="15582" max="15582" width="8.42578125" style="1" customWidth="1"/>
    <col min="15583" max="15583" width="62.5703125" style="1" customWidth="1"/>
    <col min="15584" max="15584" width="21" style="1" customWidth="1"/>
    <col min="15585" max="15585" width="15.42578125" style="1" customWidth="1"/>
    <col min="15586" max="15586" width="18.28515625" style="1" customWidth="1"/>
    <col min="15587" max="15590" width="16.5703125" style="1" customWidth="1"/>
    <col min="15591" max="15591" width="15.85546875" style="1" customWidth="1"/>
    <col min="15592" max="15592" width="11.28515625" style="1" customWidth="1"/>
    <col min="15593" max="15837" width="9.140625" style="1"/>
    <col min="15838" max="15838" width="8.42578125" style="1" customWidth="1"/>
    <col min="15839" max="15839" width="62.5703125" style="1" customWidth="1"/>
    <col min="15840" max="15840" width="21" style="1" customWidth="1"/>
    <col min="15841" max="15841" width="15.42578125" style="1" customWidth="1"/>
    <col min="15842" max="15842" width="18.28515625" style="1" customWidth="1"/>
    <col min="15843" max="15846" width="16.5703125" style="1" customWidth="1"/>
    <col min="15847" max="15847" width="15.85546875" style="1" customWidth="1"/>
    <col min="15848" max="15848" width="11.28515625" style="1" customWidth="1"/>
    <col min="15849" max="16093" width="9.140625" style="1"/>
    <col min="16094" max="16094" width="8.42578125" style="1" customWidth="1"/>
    <col min="16095" max="16095" width="62.5703125" style="1" customWidth="1"/>
    <col min="16096" max="16096" width="21" style="1" customWidth="1"/>
    <col min="16097" max="16097" width="15.42578125" style="1" customWidth="1"/>
    <col min="16098" max="16098" width="18.28515625" style="1" customWidth="1"/>
    <col min="16099" max="16102" width="16.5703125" style="1" customWidth="1"/>
    <col min="16103" max="16103" width="15.85546875" style="1" customWidth="1"/>
    <col min="16104" max="16104" width="11.28515625" style="1" customWidth="1"/>
    <col min="16105" max="16384" width="9.140625" style="1"/>
  </cols>
  <sheetData>
    <row r="1" spans="2:17" ht="20.25" x14ac:dyDescent="0.25">
      <c r="B1" s="89"/>
      <c r="G1" s="116"/>
      <c r="H1" s="191"/>
      <c r="I1" s="116"/>
      <c r="J1" s="116"/>
      <c r="K1" s="116"/>
      <c r="L1" s="116"/>
      <c r="M1" s="116"/>
      <c r="N1" s="116"/>
      <c r="O1" s="116"/>
      <c r="P1" s="116"/>
      <c r="Q1" s="116"/>
    </row>
    <row r="2" spans="2:17" ht="20.25" x14ac:dyDescent="0.25">
      <c r="B2" s="89"/>
      <c r="G2" s="116"/>
      <c r="H2" s="3" t="s">
        <v>132</v>
      </c>
      <c r="I2" s="116"/>
      <c r="J2" s="116"/>
      <c r="K2" s="116"/>
      <c r="L2" s="116"/>
      <c r="M2" s="116"/>
      <c r="N2" s="116"/>
      <c r="O2" s="116"/>
      <c r="P2" s="116"/>
      <c r="Q2" s="116"/>
    </row>
    <row r="3" spans="2:17" ht="26.25" x14ac:dyDescent="0.25">
      <c r="B3" s="89"/>
      <c r="C3" s="192"/>
      <c r="G3" s="116"/>
      <c r="H3" s="3" t="s">
        <v>202</v>
      </c>
      <c r="I3" s="116"/>
      <c r="J3" s="116"/>
      <c r="K3" s="116"/>
      <c r="L3" s="116"/>
      <c r="M3" s="116"/>
      <c r="N3" s="116" t="s">
        <v>218</v>
      </c>
      <c r="O3" s="193"/>
      <c r="P3" s="116"/>
      <c r="Q3" s="116"/>
    </row>
    <row r="4" spans="2:17" ht="26.25" x14ac:dyDescent="0.25">
      <c r="B4" s="89"/>
      <c r="C4" s="192"/>
      <c r="E4" s="119"/>
      <c r="F4" s="119"/>
      <c r="H4" s="4" t="s">
        <v>10</v>
      </c>
      <c r="Q4" s="278"/>
    </row>
    <row r="5" spans="2:17" s="6" customFormat="1" ht="20.25" x14ac:dyDescent="0.25">
      <c r="B5" s="89"/>
      <c r="C5" s="125"/>
      <c r="D5" s="117"/>
      <c r="E5" s="126"/>
      <c r="F5" s="126"/>
      <c r="H5" s="5" t="s">
        <v>11</v>
      </c>
      <c r="I5" s="127"/>
      <c r="J5" s="127"/>
    </row>
    <row r="6" spans="2:17" s="6" customFormat="1" ht="20.25" x14ac:dyDescent="0.25">
      <c r="B6" s="89"/>
      <c r="C6" s="128"/>
      <c r="D6" s="117"/>
      <c r="E6" s="117"/>
      <c r="F6" s="117"/>
      <c r="H6" s="4" t="s">
        <v>12</v>
      </c>
      <c r="I6" s="127"/>
      <c r="J6" s="127"/>
      <c r="O6" s="129"/>
      <c r="P6" s="129"/>
    </row>
    <row r="7" spans="2:17" s="6" customFormat="1" ht="20.25" x14ac:dyDescent="0.25">
      <c r="B7" s="89"/>
      <c r="C7" s="130"/>
      <c r="D7" s="117"/>
      <c r="E7" s="126"/>
      <c r="F7" s="126"/>
      <c r="H7" s="5" t="s">
        <v>13</v>
      </c>
      <c r="I7" s="127"/>
      <c r="J7" s="127"/>
    </row>
    <row r="8" spans="2:17" s="6" customFormat="1" x14ac:dyDescent="0.25">
      <c r="B8" s="89"/>
      <c r="C8" s="116"/>
      <c r="D8" s="117"/>
      <c r="E8" s="117"/>
      <c r="F8" s="117"/>
      <c r="G8" s="129"/>
      <c r="H8" s="118"/>
    </row>
    <row r="9" spans="2:17" s="6" customFormat="1" ht="16.5" thickBot="1" x14ac:dyDescent="0.3">
      <c r="B9" s="89"/>
      <c r="C9" s="116"/>
      <c r="D9" s="117"/>
      <c r="E9" s="119"/>
      <c r="F9" s="119"/>
      <c r="H9" s="120"/>
    </row>
    <row r="10" spans="2:17" s="145" customFormat="1" ht="19.5" customHeight="1" x14ac:dyDescent="0.3">
      <c r="B10" s="259" t="s">
        <v>131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1"/>
    </row>
    <row r="11" spans="2:17" s="145" customFormat="1" ht="15.75" customHeight="1" x14ac:dyDescent="0.3">
      <c r="B11" s="271" t="s">
        <v>0</v>
      </c>
      <c r="C11" s="225" t="s">
        <v>1</v>
      </c>
      <c r="D11" s="225" t="s">
        <v>2</v>
      </c>
      <c r="E11" s="225" t="s">
        <v>128</v>
      </c>
      <c r="F11" s="225"/>
      <c r="G11" s="225" t="s">
        <v>3</v>
      </c>
      <c r="H11" s="225"/>
      <c r="I11" s="225" t="s">
        <v>4</v>
      </c>
      <c r="J11" s="225"/>
      <c r="K11" s="230"/>
      <c r="L11" s="230"/>
      <c r="M11" s="230"/>
      <c r="N11" s="230"/>
      <c r="O11" s="230"/>
      <c r="P11" s="230"/>
      <c r="Q11" s="231"/>
    </row>
    <row r="12" spans="2:17" s="145" customFormat="1" ht="56.25" x14ac:dyDescent="0.3">
      <c r="B12" s="272"/>
      <c r="C12" s="273"/>
      <c r="D12" s="226"/>
      <c r="E12" s="225"/>
      <c r="F12" s="225"/>
      <c r="G12" s="225"/>
      <c r="H12" s="225"/>
      <c r="I12" s="225" t="s">
        <v>5</v>
      </c>
      <c r="J12" s="225"/>
      <c r="K12" s="225" t="s">
        <v>6</v>
      </c>
      <c r="L12" s="225"/>
      <c r="M12" s="225" t="s">
        <v>113</v>
      </c>
      <c r="N12" s="225"/>
      <c r="O12" s="225" t="s">
        <v>7</v>
      </c>
      <c r="P12" s="225"/>
      <c r="Q12" s="15" t="s">
        <v>8</v>
      </c>
    </row>
    <row r="13" spans="2:17" s="145" customFormat="1" ht="19.5" thickBot="1" x14ac:dyDescent="0.35">
      <c r="B13" s="57"/>
      <c r="C13" s="27"/>
      <c r="D13" s="58"/>
      <c r="E13" s="58" t="s">
        <v>129</v>
      </c>
      <c r="F13" s="59" t="s">
        <v>130</v>
      </c>
      <c r="G13" s="58" t="s">
        <v>129</v>
      </c>
      <c r="H13" s="59" t="s">
        <v>130</v>
      </c>
      <c r="I13" s="58" t="s">
        <v>129</v>
      </c>
      <c r="J13" s="59" t="s">
        <v>130</v>
      </c>
      <c r="K13" s="58" t="s">
        <v>129</v>
      </c>
      <c r="L13" s="59" t="s">
        <v>130</v>
      </c>
      <c r="M13" s="58" t="s">
        <v>129</v>
      </c>
      <c r="N13" s="59" t="s">
        <v>130</v>
      </c>
      <c r="O13" s="58" t="s">
        <v>129</v>
      </c>
      <c r="P13" s="59" t="s">
        <v>130</v>
      </c>
      <c r="Q13" s="60"/>
    </row>
    <row r="14" spans="2:17" s="145" customFormat="1" ht="19.5" thickBot="1" x14ac:dyDescent="0.35">
      <c r="B14" s="88">
        <v>1</v>
      </c>
      <c r="C14" s="93">
        <v>2</v>
      </c>
      <c r="D14" s="93">
        <v>3</v>
      </c>
      <c r="E14" s="93">
        <v>4</v>
      </c>
      <c r="F14" s="93">
        <v>5</v>
      </c>
      <c r="G14" s="93">
        <v>6</v>
      </c>
      <c r="H14" s="93">
        <v>7</v>
      </c>
      <c r="I14" s="93">
        <v>8</v>
      </c>
      <c r="J14" s="93">
        <v>9</v>
      </c>
      <c r="K14" s="93">
        <v>10</v>
      </c>
      <c r="L14" s="93">
        <v>11</v>
      </c>
      <c r="M14" s="93">
        <v>12</v>
      </c>
      <c r="N14" s="93">
        <v>13</v>
      </c>
      <c r="O14" s="93">
        <v>14</v>
      </c>
      <c r="P14" s="93">
        <v>15</v>
      </c>
      <c r="Q14" s="61">
        <v>16</v>
      </c>
    </row>
    <row r="15" spans="2:17" s="145" customFormat="1" ht="18.75" x14ac:dyDescent="0.3">
      <c r="B15" s="17"/>
      <c r="C15" s="18" t="s">
        <v>14</v>
      </c>
      <c r="D15" s="19"/>
      <c r="E15" s="19"/>
      <c r="F15" s="19"/>
      <c r="G15" s="94"/>
      <c r="H15" s="94"/>
      <c r="I15" s="96"/>
      <c r="J15" s="96"/>
      <c r="K15" s="105"/>
      <c r="L15" s="105"/>
      <c r="M15" s="105"/>
      <c r="N15" s="105"/>
      <c r="O15" s="105"/>
      <c r="P15" s="105"/>
      <c r="Q15" s="20"/>
    </row>
    <row r="16" spans="2:17" s="145" customFormat="1" ht="19.5" thickBot="1" x14ac:dyDescent="0.35">
      <c r="B16" s="279"/>
      <c r="C16" s="280" t="s">
        <v>15</v>
      </c>
      <c r="D16" s="281"/>
      <c r="E16" s="281"/>
      <c r="F16" s="281"/>
      <c r="G16" s="282">
        <f>I16+K16+M16+O16</f>
        <v>28949949.246096425</v>
      </c>
      <c r="H16" s="282">
        <f>J16+L16+N16+P16+Q16</f>
        <v>3663271.7693000003</v>
      </c>
      <c r="I16" s="282">
        <f>I17+I18</f>
        <v>28949949.246096425</v>
      </c>
      <c r="J16" s="282">
        <f t="shared" ref="J16:Q16" si="0">J17+J18</f>
        <v>3572483.7818000005</v>
      </c>
      <c r="K16" s="282">
        <f t="shared" si="0"/>
        <v>0</v>
      </c>
      <c r="L16" s="282">
        <f t="shared" si="0"/>
        <v>0</v>
      </c>
      <c r="M16" s="282">
        <f t="shared" si="0"/>
        <v>0</v>
      </c>
      <c r="N16" s="282">
        <f t="shared" si="0"/>
        <v>90787.987500000003</v>
      </c>
      <c r="O16" s="282">
        <f t="shared" si="0"/>
        <v>0</v>
      </c>
      <c r="P16" s="282">
        <f t="shared" si="0"/>
        <v>0</v>
      </c>
      <c r="Q16" s="283">
        <f t="shared" si="0"/>
        <v>0</v>
      </c>
    </row>
    <row r="17" spans="2:17" s="145" customFormat="1" ht="37.5" x14ac:dyDescent="0.3">
      <c r="B17" s="43"/>
      <c r="C17" s="24" t="s">
        <v>16</v>
      </c>
      <c r="D17" s="30"/>
      <c r="E17" s="30"/>
      <c r="F17" s="30"/>
      <c r="G17" s="107">
        <f>I17+K17+M17+O17</f>
        <v>14449062.511429997</v>
      </c>
      <c r="H17" s="107">
        <f>J17+L17+N17+P17+Q17</f>
        <v>3334673.7309800005</v>
      </c>
      <c r="I17" s="107">
        <f>I19+I47+I70+I71+I78</f>
        <v>14449062.511429997</v>
      </c>
      <c r="J17" s="107">
        <f t="shared" ref="J17:Q17" si="1">J19+J47+J78+J70</f>
        <v>3243885.7434800006</v>
      </c>
      <c r="K17" s="107">
        <f t="shared" si="1"/>
        <v>0</v>
      </c>
      <c r="L17" s="107">
        <f t="shared" si="1"/>
        <v>0</v>
      </c>
      <c r="M17" s="107">
        <f t="shared" si="1"/>
        <v>0</v>
      </c>
      <c r="N17" s="107">
        <f t="shared" si="1"/>
        <v>90787.987500000003</v>
      </c>
      <c r="O17" s="107">
        <f t="shared" si="1"/>
        <v>0</v>
      </c>
      <c r="P17" s="107">
        <f t="shared" si="1"/>
        <v>0</v>
      </c>
      <c r="Q17" s="109">
        <f t="shared" si="1"/>
        <v>0</v>
      </c>
    </row>
    <row r="18" spans="2:17" s="145" customFormat="1" ht="19.5" thickBot="1" x14ac:dyDescent="0.35">
      <c r="B18" s="57"/>
      <c r="C18" s="62" t="s">
        <v>17</v>
      </c>
      <c r="D18" s="58"/>
      <c r="E18" s="58"/>
      <c r="F18" s="58"/>
      <c r="G18" s="108">
        <f t="shared" ref="G18:Q18" si="2">G81+G111</f>
        <v>14500886.734666428</v>
      </c>
      <c r="H18" s="108">
        <f t="shared" si="2"/>
        <v>328598.03831999993</v>
      </c>
      <c r="I18" s="108">
        <f t="shared" si="2"/>
        <v>14500886.734666428</v>
      </c>
      <c r="J18" s="108">
        <f t="shared" si="2"/>
        <v>328598.03831999993</v>
      </c>
      <c r="K18" s="108">
        <f t="shared" si="2"/>
        <v>0</v>
      </c>
      <c r="L18" s="108">
        <f t="shared" si="2"/>
        <v>0</v>
      </c>
      <c r="M18" s="108">
        <f t="shared" si="2"/>
        <v>0</v>
      </c>
      <c r="N18" s="108">
        <f t="shared" si="2"/>
        <v>0</v>
      </c>
      <c r="O18" s="108">
        <f t="shared" si="2"/>
        <v>0</v>
      </c>
      <c r="P18" s="108">
        <f t="shared" si="2"/>
        <v>0</v>
      </c>
      <c r="Q18" s="110">
        <f t="shared" si="2"/>
        <v>0</v>
      </c>
    </row>
    <row r="19" spans="2:17" s="145" customFormat="1" ht="19.5" thickBot="1" x14ac:dyDescent="0.35">
      <c r="B19" s="137"/>
      <c r="C19" s="138" t="s">
        <v>9</v>
      </c>
      <c r="D19" s="139"/>
      <c r="E19" s="139"/>
      <c r="F19" s="139"/>
      <c r="G19" s="102">
        <f>I19+K19+M19+O19</f>
        <v>10015843.394579999</v>
      </c>
      <c r="H19" s="102">
        <f>J19+L19+N19+P19+Q19</f>
        <v>3243915.3996600001</v>
      </c>
      <c r="I19" s="102">
        <f t="shared" ref="I19:Q19" si="3">SUM(I20:I46)</f>
        <v>10015843.394579999</v>
      </c>
      <c r="J19" s="102">
        <f t="shared" si="3"/>
        <v>3153127.4121600003</v>
      </c>
      <c r="K19" s="102">
        <f t="shared" si="3"/>
        <v>0</v>
      </c>
      <c r="L19" s="102">
        <f t="shared" si="3"/>
        <v>0</v>
      </c>
      <c r="M19" s="102">
        <f t="shared" si="3"/>
        <v>0</v>
      </c>
      <c r="N19" s="102">
        <f t="shared" si="3"/>
        <v>90787.987500000003</v>
      </c>
      <c r="O19" s="102">
        <f t="shared" si="3"/>
        <v>0</v>
      </c>
      <c r="P19" s="102">
        <f t="shared" si="3"/>
        <v>0</v>
      </c>
      <c r="Q19" s="103">
        <f t="shared" si="3"/>
        <v>0</v>
      </c>
    </row>
    <row r="20" spans="2:17" s="145" customFormat="1" ht="18.75" x14ac:dyDescent="0.3">
      <c r="B20" s="114">
        <v>1</v>
      </c>
      <c r="C20" s="18" t="s">
        <v>18</v>
      </c>
      <c r="D20" s="23" t="s">
        <v>19</v>
      </c>
      <c r="E20" s="23">
        <v>1</v>
      </c>
      <c r="F20" s="23"/>
      <c r="G20" s="202">
        <f>I20+K20+M20+O20</f>
        <v>4897762.6215000004</v>
      </c>
      <c r="H20" s="202">
        <f>J20+L20+N20+P20+Q20</f>
        <v>0</v>
      </c>
      <c r="I20" s="202">
        <v>4897762.6215000004</v>
      </c>
      <c r="J20" s="202"/>
      <c r="K20" s="238"/>
      <c r="L20" s="207"/>
      <c r="M20" s="207"/>
      <c r="N20" s="207"/>
      <c r="O20" s="238"/>
      <c r="P20" s="207"/>
      <c r="Q20" s="262"/>
    </row>
    <row r="21" spans="2:17" s="145" customFormat="1" ht="75" x14ac:dyDescent="0.3">
      <c r="B21" s="21" t="s">
        <v>20</v>
      </c>
      <c r="C21" s="12" t="s">
        <v>21</v>
      </c>
      <c r="D21" s="99" t="s">
        <v>22</v>
      </c>
      <c r="E21" s="99">
        <v>1</v>
      </c>
      <c r="F21" s="99"/>
      <c r="G21" s="203"/>
      <c r="H21" s="203"/>
      <c r="I21" s="203"/>
      <c r="J21" s="203"/>
      <c r="K21" s="240"/>
      <c r="L21" s="208"/>
      <c r="M21" s="208"/>
      <c r="N21" s="208"/>
      <c r="O21" s="240"/>
      <c r="P21" s="208"/>
      <c r="Q21" s="263"/>
    </row>
    <row r="22" spans="2:17" s="145" customFormat="1" ht="75.75" thickBot="1" x14ac:dyDescent="0.35">
      <c r="B22" s="22" t="s">
        <v>23</v>
      </c>
      <c r="C22" s="13" t="s">
        <v>24</v>
      </c>
      <c r="D22" s="14" t="s">
        <v>22</v>
      </c>
      <c r="E22" s="14">
        <v>1</v>
      </c>
      <c r="F22" s="14"/>
      <c r="G22" s="204"/>
      <c r="H22" s="204"/>
      <c r="I22" s="204"/>
      <c r="J22" s="204"/>
      <c r="K22" s="239"/>
      <c r="L22" s="209"/>
      <c r="M22" s="209"/>
      <c r="N22" s="209"/>
      <c r="O22" s="239"/>
      <c r="P22" s="209"/>
      <c r="Q22" s="264"/>
    </row>
    <row r="23" spans="2:17" s="145" customFormat="1" ht="75" x14ac:dyDescent="0.3">
      <c r="B23" s="43">
        <v>2</v>
      </c>
      <c r="C23" s="24" t="s">
        <v>25</v>
      </c>
      <c r="D23" s="25" t="s">
        <v>26</v>
      </c>
      <c r="E23" s="25">
        <f>E24</f>
        <v>6.819</v>
      </c>
      <c r="F23" s="25"/>
      <c r="G23" s="206">
        <f>I23+K23+M23+O23</f>
        <v>600000</v>
      </c>
      <c r="H23" s="206">
        <f>J23+L23+N23+P23+Q23</f>
        <v>0</v>
      </c>
      <c r="I23" s="206">
        <v>600000</v>
      </c>
      <c r="J23" s="206"/>
      <c r="K23" s="206"/>
      <c r="L23" s="206"/>
      <c r="M23" s="206"/>
      <c r="N23" s="206"/>
      <c r="O23" s="206"/>
      <c r="P23" s="206"/>
      <c r="Q23" s="265"/>
    </row>
    <row r="24" spans="2:17" s="145" customFormat="1" ht="38.25" thickBot="1" x14ac:dyDescent="0.35">
      <c r="B24" s="29" t="s">
        <v>27</v>
      </c>
      <c r="C24" s="26" t="s">
        <v>28</v>
      </c>
      <c r="D24" s="27" t="s">
        <v>26</v>
      </c>
      <c r="E24" s="27">
        <f>(1812+1005+1063+539+430+184+858+928)/1000</f>
        <v>6.819</v>
      </c>
      <c r="F24" s="27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66"/>
    </row>
    <row r="25" spans="2:17" s="145" customFormat="1" ht="75" x14ac:dyDescent="0.3">
      <c r="B25" s="114">
        <v>3</v>
      </c>
      <c r="C25" s="18" t="s">
        <v>29</v>
      </c>
      <c r="D25" s="28" t="s">
        <v>30</v>
      </c>
      <c r="E25" s="28" t="s">
        <v>31</v>
      </c>
      <c r="F25" s="69"/>
      <c r="G25" s="202">
        <f>I25+K25+M25+O25</f>
        <v>600000</v>
      </c>
      <c r="H25" s="202">
        <f>J25+L25+N25+P25+Q25</f>
        <v>0</v>
      </c>
      <c r="I25" s="202">
        <v>600000</v>
      </c>
      <c r="J25" s="202"/>
      <c r="K25" s="202"/>
      <c r="L25" s="202"/>
      <c r="M25" s="202"/>
      <c r="N25" s="202"/>
      <c r="O25" s="202"/>
      <c r="P25" s="202"/>
      <c r="Q25" s="232"/>
    </row>
    <row r="26" spans="2:17" s="145" customFormat="1" ht="37.5" x14ac:dyDescent="0.3">
      <c r="B26" s="21" t="s">
        <v>32</v>
      </c>
      <c r="C26" s="12" t="s">
        <v>28</v>
      </c>
      <c r="D26" s="99" t="s">
        <v>26</v>
      </c>
      <c r="E26" s="99">
        <v>5.78</v>
      </c>
      <c r="F26" s="70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33"/>
    </row>
    <row r="27" spans="2:17" s="145" customFormat="1" ht="38.25" thickBot="1" x14ac:dyDescent="0.35">
      <c r="B27" s="22" t="s">
        <v>33</v>
      </c>
      <c r="C27" s="13" t="s">
        <v>34</v>
      </c>
      <c r="D27" s="14" t="s">
        <v>35</v>
      </c>
      <c r="E27" s="14">
        <v>5</v>
      </c>
      <c r="F27" s="71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34"/>
    </row>
    <row r="28" spans="2:17" s="145" customFormat="1" ht="75" x14ac:dyDescent="0.3">
      <c r="B28" s="136" t="s">
        <v>175</v>
      </c>
      <c r="C28" s="24" t="s">
        <v>133</v>
      </c>
      <c r="D28" s="30" t="s">
        <v>26</v>
      </c>
      <c r="E28" s="30"/>
      <c r="F28" s="140">
        <f>22.675852+31.9775+24.20006</f>
        <v>78.853411999999992</v>
      </c>
      <c r="G28" s="257">
        <f>I28+K28+M28+O28</f>
        <v>0</v>
      </c>
      <c r="H28" s="257">
        <f>J28+L28+N28+P28+Q28</f>
        <v>3122377.99187</v>
      </c>
      <c r="I28" s="257"/>
      <c r="J28" s="246">
        <v>3122377.99187</v>
      </c>
      <c r="K28" s="257"/>
      <c r="L28" s="257"/>
      <c r="M28" s="257"/>
      <c r="N28" s="257"/>
      <c r="O28" s="257"/>
      <c r="P28" s="257"/>
      <c r="Q28" s="269"/>
    </row>
    <row r="29" spans="2:17" s="145" customFormat="1" ht="19.5" thickBot="1" x14ac:dyDescent="0.35">
      <c r="B29" s="29" t="s">
        <v>223</v>
      </c>
      <c r="C29" s="26" t="s">
        <v>219</v>
      </c>
      <c r="D29" s="27" t="s">
        <v>26</v>
      </c>
      <c r="E29" s="141"/>
      <c r="F29" s="122">
        <f>22.675852+31.9775+24.20006</f>
        <v>78.853411999999992</v>
      </c>
      <c r="G29" s="257"/>
      <c r="H29" s="257"/>
      <c r="I29" s="257"/>
      <c r="J29" s="246"/>
      <c r="K29" s="257"/>
      <c r="L29" s="257"/>
      <c r="M29" s="257"/>
      <c r="N29" s="257"/>
      <c r="O29" s="257"/>
      <c r="P29" s="257"/>
      <c r="Q29" s="269"/>
    </row>
    <row r="30" spans="2:17" s="145" customFormat="1" ht="37.5" x14ac:dyDescent="0.3">
      <c r="B30" s="114" t="s">
        <v>86</v>
      </c>
      <c r="C30" s="18" t="s">
        <v>203</v>
      </c>
      <c r="D30" s="28" t="s">
        <v>30</v>
      </c>
      <c r="E30" s="23"/>
      <c r="F30" s="28" t="s">
        <v>215</v>
      </c>
      <c r="G30" s="202">
        <f>I30+K30+M30+O30</f>
        <v>0</v>
      </c>
      <c r="H30" s="202">
        <f>J30+L30+N30+P30+Q30</f>
        <v>24482.518780000002</v>
      </c>
      <c r="I30" s="202"/>
      <c r="J30" s="200">
        <v>24482.518780000002</v>
      </c>
      <c r="K30" s="202"/>
      <c r="L30" s="202"/>
      <c r="M30" s="202"/>
      <c r="N30" s="202"/>
      <c r="O30" s="202"/>
      <c r="P30" s="202"/>
      <c r="Q30" s="232"/>
    </row>
    <row r="31" spans="2:17" s="145" customFormat="1" ht="18.75" x14ac:dyDescent="0.3">
      <c r="B31" s="21" t="s">
        <v>160</v>
      </c>
      <c r="C31" s="12" t="s">
        <v>205</v>
      </c>
      <c r="D31" s="99" t="s">
        <v>26</v>
      </c>
      <c r="E31" s="112"/>
      <c r="F31" s="142">
        <v>8.9467000000000005E-2</v>
      </c>
      <c r="G31" s="203"/>
      <c r="H31" s="203"/>
      <c r="I31" s="203"/>
      <c r="J31" s="211"/>
      <c r="K31" s="203"/>
      <c r="L31" s="203"/>
      <c r="M31" s="203"/>
      <c r="N31" s="203"/>
      <c r="O31" s="203"/>
      <c r="P31" s="203"/>
      <c r="Q31" s="233"/>
    </row>
    <row r="32" spans="2:17" s="145" customFormat="1" ht="19.5" thickBot="1" x14ac:dyDescent="0.35">
      <c r="B32" s="29" t="s">
        <v>224</v>
      </c>
      <c r="C32" s="26" t="s">
        <v>206</v>
      </c>
      <c r="D32" s="27" t="s">
        <v>35</v>
      </c>
      <c r="E32" s="141"/>
      <c r="F32" s="27">
        <v>2</v>
      </c>
      <c r="G32" s="210"/>
      <c r="H32" s="210"/>
      <c r="I32" s="210"/>
      <c r="J32" s="212"/>
      <c r="K32" s="210"/>
      <c r="L32" s="210"/>
      <c r="M32" s="210"/>
      <c r="N32" s="210"/>
      <c r="O32" s="210"/>
      <c r="P32" s="210"/>
      <c r="Q32" s="266"/>
    </row>
    <row r="33" spans="2:17" s="145" customFormat="1" ht="93.75" x14ac:dyDescent="0.3">
      <c r="B33" s="114" t="s">
        <v>87</v>
      </c>
      <c r="C33" s="18" t="s">
        <v>36</v>
      </c>
      <c r="D33" s="28" t="s">
        <v>212</v>
      </c>
      <c r="E33" s="28" t="s">
        <v>213</v>
      </c>
      <c r="F33" s="28" t="s">
        <v>214</v>
      </c>
      <c r="G33" s="227">
        <f>I33+K33+M33+O33</f>
        <v>1900000</v>
      </c>
      <c r="H33" s="202">
        <f>J33+L33+N33+P33+Q33</f>
        <v>90787.987500000003</v>
      </c>
      <c r="I33" s="202">
        <f>1900000</f>
        <v>1900000</v>
      </c>
      <c r="J33" s="202"/>
      <c r="K33" s="207"/>
      <c r="L33" s="207"/>
      <c r="M33" s="207"/>
      <c r="N33" s="200">
        <v>90787.987500000003</v>
      </c>
      <c r="O33" s="207"/>
      <c r="P33" s="207"/>
      <c r="Q33" s="251"/>
    </row>
    <row r="34" spans="2:17" s="145" customFormat="1" ht="18.75" x14ac:dyDescent="0.3">
      <c r="B34" s="21" t="s">
        <v>180</v>
      </c>
      <c r="C34" s="12" t="s">
        <v>37</v>
      </c>
      <c r="D34" s="99" t="s">
        <v>38</v>
      </c>
      <c r="E34" s="99">
        <v>170</v>
      </c>
      <c r="F34" s="99"/>
      <c r="G34" s="228"/>
      <c r="H34" s="203"/>
      <c r="I34" s="203"/>
      <c r="J34" s="203"/>
      <c r="K34" s="208"/>
      <c r="L34" s="208"/>
      <c r="M34" s="208"/>
      <c r="N34" s="211"/>
      <c r="O34" s="208"/>
      <c r="P34" s="208"/>
      <c r="Q34" s="270"/>
    </row>
    <row r="35" spans="2:17" s="145" customFormat="1" ht="37.5" x14ac:dyDescent="0.3">
      <c r="B35" s="21" t="s">
        <v>181</v>
      </c>
      <c r="C35" s="12" t="s">
        <v>207</v>
      </c>
      <c r="D35" s="99" t="s">
        <v>38</v>
      </c>
      <c r="E35" s="99"/>
      <c r="F35" s="99">
        <v>36</v>
      </c>
      <c r="G35" s="228"/>
      <c r="H35" s="203"/>
      <c r="I35" s="203"/>
      <c r="J35" s="203"/>
      <c r="K35" s="208"/>
      <c r="L35" s="208"/>
      <c r="M35" s="208"/>
      <c r="N35" s="211"/>
      <c r="O35" s="208"/>
      <c r="P35" s="208"/>
      <c r="Q35" s="270"/>
    </row>
    <row r="36" spans="2:17" s="145" customFormat="1" ht="37.5" x14ac:dyDescent="0.3">
      <c r="B36" s="21" t="s">
        <v>182</v>
      </c>
      <c r="C36" s="12" t="s">
        <v>208</v>
      </c>
      <c r="D36" s="99" t="s">
        <v>38</v>
      </c>
      <c r="E36" s="99"/>
      <c r="F36" s="99">
        <v>18</v>
      </c>
      <c r="G36" s="228"/>
      <c r="H36" s="203"/>
      <c r="I36" s="203"/>
      <c r="J36" s="203"/>
      <c r="K36" s="208"/>
      <c r="L36" s="208"/>
      <c r="M36" s="208"/>
      <c r="N36" s="211"/>
      <c r="O36" s="208"/>
      <c r="P36" s="208"/>
      <c r="Q36" s="270"/>
    </row>
    <row r="37" spans="2:17" s="145" customFormat="1" ht="56.25" x14ac:dyDescent="0.3">
      <c r="B37" s="21" t="s">
        <v>183</v>
      </c>
      <c r="C37" s="12" t="s">
        <v>209</v>
      </c>
      <c r="D37" s="99" t="s">
        <v>26</v>
      </c>
      <c r="E37" s="99"/>
      <c r="F37" s="143">
        <v>10.643700000000001</v>
      </c>
      <c r="G37" s="228"/>
      <c r="H37" s="203"/>
      <c r="I37" s="203"/>
      <c r="J37" s="203"/>
      <c r="K37" s="208"/>
      <c r="L37" s="208"/>
      <c r="M37" s="208"/>
      <c r="N37" s="211"/>
      <c r="O37" s="208"/>
      <c r="P37" s="208"/>
      <c r="Q37" s="270"/>
    </row>
    <row r="38" spans="2:17" s="146" customFormat="1" ht="19.5" thickBot="1" x14ac:dyDescent="0.35">
      <c r="B38" s="22" t="s">
        <v>225</v>
      </c>
      <c r="C38" s="13" t="s">
        <v>210</v>
      </c>
      <c r="D38" s="14" t="s">
        <v>211</v>
      </c>
      <c r="E38" s="54"/>
      <c r="F38" s="123">
        <v>9733.8567999999996</v>
      </c>
      <c r="G38" s="229"/>
      <c r="H38" s="204"/>
      <c r="I38" s="204"/>
      <c r="J38" s="204"/>
      <c r="K38" s="209"/>
      <c r="L38" s="209"/>
      <c r="M38" s="209"/>
      <c r="N38" s="201"/>
      <c r="O38" s="209"/>
      <c r="P38" s="209"/>
      <c r="Q38" s="252"/>
    </row>
    <row r="39" spans="2:17" s="145" customFormat="1" ht="75" x14ac:dyDescent="0.3">
      <c r="B39" s="91" t="s">
        <v>88</v>
      </c>
      <c r="C39" s="24" t="s">
        <v>134</v>
      </c>
      <c r="D39" s="25" t="s">
        <v>195</v>
      </c>
      <c r="E39" s="25" t="s">
        <v>196</v>
      </c>
      <c r="F39" s="30"/>
      <c r="G39" s="206">
        <f>I39+K39+M39+O39</f>
        <v>1933233.79733</v>
      </c>
      <c r="H39" s="206">
        <f>J39+L39+N39+P39+Q39</f>
        <v>0</v>
      </c>
      <c r="I39" s="206">
        <v>1933233.79733</v>
      </c>
      <c r="J39" s="213"/>
      <c r="K39" s="213"/>
      <c r="L39" s="213"/>
      <c r="M39" s="213"/>
      <c r="N39" s="213"/>
      <c r="O39" s="213"/>
      <c r="P39" s="213"/>
      <c r="Q39" s="235"/>
    </row>
    <row r="40" spans="2:17" s="145" customFormat="1" ht="18.75" x14ac:dyDescent="0.3">
      <c r="B40" s="32" t="s">
        <v>226</v>
      </c>
      <c r="C40" s="12" t="s">
        <v>101</v>
      </c>
      <c r="D40" s="99" t="s">
        <v>49</v>
      </c>
      <c r="E40" s="99">
        <v>1</v>
      </c>
      <c r="F40" s="99"/>
      <c r="G40" s="203"/>
      <c r="H40" s="203"/>
      <c r="I40" s="203"/>
      <c r="J40" s="211"/>
      <c r="K40" s="211"/>
      <c r="L40" s="211"/>
      <c r="M40" s="211"/>
      <c r="N40" s="211"/>
      <c r="O40" s="211"/>
      <c r="P40" s="211"/>
      <c r="Q40" s="237"/>
    </row>
    <row r="41" spans="2:17" s="145" customFormat="1" ht="18.75" x14ac:dyDescent="0.3">
      <c r="B41" s="32" t="s">
        <v>227</v>
      </c>
      <c r="C41" s="12" t="s">
        <v>102</v>
      </c>
      <c r="D41" s="99" t="s">
        <v>35</v>
      </c>
      <c r="E41" s="99">
        <v>2265</v>
      </c>
      <c r="F41" s="99"/>
      <c r="G41" s="203"/>
      <c r="H41" s="203"/>
      <c r="I41" s="203"/>
      <c r="J41" s="211"/>
      <c r="K41" s="211"/>
      <c r="L41" s="211"/>
      <c r="M41" s="211"/>
      <c r="N41" s="211"/>
      <c r="O41" s="211"/>
      <c r="P41" s="211"/>
      <c r="Q41" s="237"/>
    </row>
    <row r="42" spans="2:17" s="145" customFormat="1" ht="18.75" x14ac:dyDescent="0.3">
      <c r="B42" s="32" t="s">
        <v>228</v>
      </c>
      <c r="C42" s="12" t="s">
        <v>103</v>
      </c>
      <c r="D42" s="99" t="s">
        <v>35</v>
      </c>
      <c r="E42" s="99">
        <v>1522</v>
      </c>
      <c r="F42" s="99"/>
      <c r="G42" s="203"/>
      <c r="H42" s="203"/>
      <c r="I42" s="203"/>
      <c r="J42" s="211"/>
      <c r="K42" s="211"/>
      <c r="L42" s="211"/>
      <c r="M42" s="211"/>
      <c r="N42" s="211"/>
      <c r="O42" s="211"/>
      <c r="P42" s="211"/>
      <c r="Q42" s="237"/>
    </row>
    <row r="43" spans="2:17" s="145" customFormat="1" ht="19.5" thickBot="1" x14ac:dyDescent="0.35">
      <c r="B43" s="144" t="s">
        <v>229</v>
      </c>
      <c r="C43" s="26" t="s">
        <v>104</v>
      </c>
      <c r="D43" s="27" t="s">
        <v>35</v>
      </c>
      <c r="E43" s="27">
        <v>6795</v>
      </c>
      <c r="F43" s="27"/>
      <c r="G43" s="210"/>
      <c r="H43" s="210"/>
      <c r="I43" s="210"/>
      <c r="J43" s="212"/>
      <c r="K43" s="212"/>
      <c r="L43" s="212"/>
      <c r="M43" s="212"/>
      <c r="N43" s="212"/>
      <c r="O43" s="212"/>
      <c r="P43" s="212"/>
      <c r="Q43" s="236"/>
    </row>
    <row r="44" spans="2:17" s="145" customFormat="1" ht="57" thickBot="1" x14ac:dyDescent="0.35">
      <c r="B44" s="35" t="s">
        <v>89</v>
      </c>
      <c r="C44" s="36" t="s">
        <v>135</v>
      </c>
      <c r="D44" s="37" t="s">
        <v>49</v>
      </c>
      <c r="E44" s="37">
        <v>1</v>
      </c>
      <c r="F44" s="37">
        <v>1</v>
      </c>
      <c r="G44" s="38">
        <f>I44+K44+M44+O44</f>
        <v>20946.967000000001</v>
      </c>
      <c r="H44" s="38">
        <f>J44+L44+N44+P44+Q44</f>
        <v>6266.9015099999997</v>
      </c>
      <c r="I44" s="38">
        <v>20946.967000000001</v>
      </c>
      <c r="J44" s="38">
        <v>6266.9015099999997</v>
      </c>
      <c r="K44" s="46"/>
      <c r="L44" s="46"/>
      <c r="M44" s="46"/>
      <c r="N44" s="46"/>
      <c r="O44" s="46"/>
      <c r="P44" s="46"/>
      <c r="Q44" s="51"/>
    </row>
    <row r="45" spans="2:17" s="145" customFormat="1" ht="56.25" x14ac:dyDescent="0.3">
      <c r="B45" s="91" t="s">
        <v>90</v>
      </c>
      <c r="C45" s="24" t="s">
        <v>136</v>
      </c>
      <c r="D45" s="30" t="s">
        <v>26</v>
      </c>
      <c r="E45" s="30">
        <v>2.73</v>
      </c>
      <c r="F45" s="30"/>
      <c r="G45" s="206">
        <f>I45+K45+M45+O45</f>
        <v>63900.008750000001</v>
      </c>
      <c r="H45" s="206">
        <f>J45+L45+N45+P45+Q45</f>
        <v>0</v>
      </c>
      <c r="I45" s="206">
        <v>63900.008750000001</v>
      </c>
      <c r="J45" s="206"/>
      <c r="K45" s="206"/>
      <c r="L45" s="206"/>
      <c r="M45" s="206"/>
      <c r="N45" s="206"/>
      <c r="O45" s="206"/>
      <c r="P45" s="206"/>
      <c r="Q45" s="265"/>
    </row>
    <row r="46" spans="2:17" s="145" customFormat="1" ht="19.5" thickBot="1" x14ac:dyDescent="0.35">
      <c r="B46" s="33" t="s">
        <v>161</v>
      </c>
      <c r="C46" s="13" t="s">
        <v>93</v>
      </c>
      <c r="D46" s="14" t="s">
        <v>26</v>
      </c>
      <c r="E46" s="14">
        <v>2.73</v>
      </c>
      <c r="F46" s="1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34"/>
    </row>
    <row r="47" spans="2:17" s="145" customFormat="1" ht="19.5" thickBot="1" x14ac:dyDescent="0.35">
      <c r="B47" s="63"/>
      <c r="C47" s="36" t="s">
        <v>39</v>
      </c>
      <c r="D47" s="121"/>
      <c r="E47" s="121"/>
      <c r="F47" s="121"/>
      <c r="G47" s="38">
        <f>SUM(G48:G69)</f>
        <v>3772540.5123499986</v>
      </c>
      <c r="H47" s="38">
        <f t="shared" ref="H47:Q47" si="4">SUM(H48:H69)</f>
        <v>75744.299620000005</v>
      </c>
      <c r="I47" s="38">
        <f>SUM(I48:I69)</f>
        <v>3772540.5123499986</v>
      </c>
      <c r="J47" s="38">
        <f>SUM(J48:J69)</f>
        <v>75744.299620000005</v>
      </c>
      <c r="K47" s="38">
        <f t="shared" si="4"/>
        <v>0</v>
      </c>
      <c r="L47" s="38">
        <f t="shared" si="4"/>
        <v>0</v>
      </c>
      <c r="M47" s="38">
        <f t="shared" si="4"/>
        <v>0</v>
      </c>
      <c r="N47" s="38">
        <f t="shared" si="4"/>
        <v>0</v>
      </c>
      <c r="O47" s="38">
        <f t="shared" si="4"/>
        <v>0</v>
      </c>
      <c r="P47" s="38">
        <f t="shared" si="4"/>
        <v>0</v>
      </c>
      <c r="Q47" s="64">
        <f t="shared" si="4"/>
        <v>0</v>
      </c>
    </row>
    <row r="48" spans="2:17" s="145" customFormat="1" ht="56.25" x14ac:dyDescent="0.3">
      <c r="B48" s="114" t="s">
        <v>91</v>
      </c>
      <c r="C48" s="18" t="s">
        <v>40</v>
      </c>
      <c r="D48" s="23" t="s">
        <v>26</v>
      </c>
      <c r="E48" s="23">
        <v>2.97</v>
      </c>
      <c r="F48" s="23"/>
      <c r="G48" s="202">
        <f>I48+K48+M48+O48</f>
        <v>2097373.0184999998</v>
      </c>
      <c r="H48" s="202">
        <f>J48+L48+N48+P48+Q48</f>
        <v>0</v>
      </c>
      <c r="I48" s="200">
        <v>2097373.0184999998</v>
      </c>
      <c r="J48" s="200"/>
      <c r="K48" s="238"/>
      <c r="L48" s="207"/>
      <c r="M48" s="207"/>
      <c r="N48" s="207"/>
      <c r="O48" s="238"/>
      <c r="P48" s="207"/>
      <c r="Q48" s="248"/>
    </row>
    <row r="49" spans="2:17" s="145" customFormat="1" ht="38.25" thickBot="1" x14ac:dyDescent="0.35">
      <c r="B49" s="22" t="s">
        <v>162</v>
      </c>
      <c r="C49" s="13" t="s">
        <v>41</v>
      </c>
      <c r="D49" s="14" t="s">
        <v>26</v>
      </c>
      <c r="E49" s="14">
        <v>2.97</v>
      </c>
      <c r="F49" s="14"/>
      <c r="G49" s="204"/>
      <c r="H49" s="204"/>
      <c r="I49" s="201"/>
      <c r="J49" s="201"/>
      <c r="K49" s="239"/>
      <c r="L49" s="209"/>
      <c r="M49" s="209"/>
      <c r="N49" s="209"/>
      <c r="O49" s="239"/>
      <c r="P49" s="209"/>
      <c r="Q49" s="250"/>
    </row>
    <row r="50" spans="2:17" s="145" customFormat="1" ht="37.5" x14ac:dyDescent="0.3">
      <c r="B50" s="114" t="s">
        <v>92</v>
      </c>
      <c r="C50" s="18" t="s">
        <v>42</v>
      </c>
      <c r="D50" s="28" t="s">
        <v>26</v>
      </c>
      <c r="E50" s="28">
        <v>3.8860000000000001</v>
      </c>
      <c r="F50" s="28"/>
      <c r="G50" s="202">
        <f>I50+K50+M50+O50</f>
        <v>200000</v>
      </c>
      <c r="H50" s="202">
        <f>J50+L50+N50+P50+Q50</f>
        <v>0</v>
      </c>
      <c r="I50" s="202">
        <v>200000</v>
      </c>
      <c r="J50" s="202"/>
      <c r="K50" s="238"/>
      <c r="L50" s="207"/>
      <c r="M50" s="207"/>
      <c r="N50" s="207"/>
      <c r="O50" s="238"/>
      <c r="P50" s="207"/>
      <c r="Q50" s="248"/>
    </row>
    <row r="51" spans="2:17" s="145" customFormat="1" ht="18.75" x14ac:dyDescent="0.3">
      <c r="B51" s="21" t="s">
        <v>163</v>
      </c>
      <c r="C51" s="12" t="s">
        <v>43</v>
      </c>
      <c r="D51" s="99" t="s">
        <v>26</v>
      </c>
      <c r="E51" s="99">
        <v>2.1589999999999998</v>
      </c>
      <c r="F51" s="99"/>
      <c r="G51" s="203"/>
      <c r="H51" s="203"/>
      <c r="I51" s="203"/>
      <c r="J51" s="203"/>
      <c r="K51" s="240"/>
      <c r="L51" s="208"/>
      <c r="M51" s="208"/>
      <c r="N51" s="208"/>
      <c r="O51" s="240"/>
      <c r="P51" s="208"/>
      <c r="Q51" s="249"/>
    </row>
    <row r="52" spans="2:17" s="145" customFormat="1" ht="19.5" thickBot="1" x14ac:dyDescent="0.35">
      <c r="B52" s="22" t="s">
        <v>164</v>
      </c>
      <c r="C52" s="13" t="s">
        <v>44</v>
      </c>
      <c r="D52" s="14" t="s">
        <v>26</v>
      </c>
      <c r="E52" s="14">
        <v>1.7270000000000001</v>
      </c>
      <c r="F52" s="14"/>
      <c r="G52" s="204"/>
      <c r="H52" s="204"/>
      <c r="I52" s="204"/>
      <c r="J52" s="204"/>
      <c r="K52" s="239"/>
      <c r="L52" s="209"/>
      <c r="M52" s="209"/>
      <c r="N52" s="209"/>
      <c r="O52" s="239"/>
      <c r="P52" s="209"/>
      <c r="Q52" s="250"/>
    </row>
    <row r="53" spans="2:17" s="145" customFormat="1" ht="37.5" x14ac:dyDescent="0.3">
      <c r="B53" s="114" t="s">
        <v>56</v>
      </c>
      <c r="C53" s="18" t="s">
        <v>45</v>
      </c>
      <c r="D53" s="28" t="s">
        <v>26</v>
      </c>
      <c r="E53" s="28">
        <v>12.183999999999999</v>
      </c>
      <c r="F53" s="28"/>
      <c r="G53" s="202">
        <f>I53+K53+M53+O53</f>
        <v>150000</v>
      </c>
      <c r="H53" s="202">
        <f>J53+L53+N53+P53+Q53</f>
        <v>0</v>
      </c>
      <c r="I53" s="202">
        <v>150000</v>
      </c>
      <c r="J53" s="202"/>
      <c r="K53" s="238"/>
      <c r="L53" s="207"/>
      <c r="M53" s="207"/>
      <c r="N53" s="207"/>
      <c r="O53" s="238"/>
      <c r="P53" s="207"/>
      <c r="Q53" s="248"/>
    </row>
    <row r="54" spans="2:17" s="145" customFormat="1" ht="18.75" x14ac:dyDescent="0.3">
      <c r="B54" s="21" t="s">
        <v>184</v>
      </c>
      <c r="C54" s="12" t="s">
        <v>46</v>
      </c>
      <c r="D54" s="99" t="s">
        <v>26</v>
      </c>
      <c r="E54" s="99">
        <v>10.742000000000001</v>
      </c>
      <c r="F54" s="99"/>
      <c r="G54" s="203"/>
      <c r="H54" s="203"/>
      <c r="I54" s="203"/>
      <c r="J54" s="203"/>
      <c r="K54" s="240"/>
      <c r="L54" s="208"/>
      <c r="M54" s="208"/>
      <c r="N54" s="208"/>
      <c r="O54" s="240"/>
      <c r="P54" s="208"/>
      <c r="Q54" s="249"/>
    </row>
    <row r="55" spans="2:17" s="145" customFormat="1" ht="19.5" thickBot="1" x14ac:dyDescent="0.35">
      <c r="B55" s="22" t="s">
        <v>185</v>
      </c>
      <c r="C55" s="13" t="s">
        <v>44</v>
      </c>
      <c r="D55" s="14" t="s">
        <v>26</v>
      </c>
      <c r="E55" s="14">
        <v>1.4419999999999999</v>
      </c>
      <c r="F55" s="14"/>
      <c r="G55" s="204"/>
      <c r="H55" s="204"/>
      <c r="I55" s="204"/>
      <c r="J55" s="204"/>
      <c r="K55" s="239"/>
      <c r="L55" s="209"/>
      <c r="M55" s="209"/>
      <c r="N55" s="209"/>
      <c r="O55" s="239"/>
      <c r="P55" s="209"/>
      <c r="Q55" s="250"/>
    </row>
    <row r="56" spans="2:17" s="145" customFormat="1" ht="37.5" x14ac:dyDescent="0.3">
      <c r="B56" s="114" t="s">
        <v>58</v>
      </c>
      <c r="C56" s="18" t="s">
        <v>47</v>
      </c>
      <c r="D56" s="28" t="s">
        <v>26</v>
      </c>
      <c r="E56" s="28">
        <v>0.32900000000000001</v>
      </c>
      <c r="F56" s="28"/>
      <c r="G56" s="202">
        <f>I56+K56+M56+O56</f>
        <v>10000</v>
      </c>
      <c r="H56" s="202">
        <f>J56+L56+N56+P56+Q56</f>
        <v>0</v>
      </c>
      <c r="I56" s="202">
        <v>10000</v>
      </c>
      <c r="J56" s="202"/>
      <c r="K56" s="238"/>
      <c r="L56" s="207"/>
      <c r="M56" s="207"/>
      <c r="N56" s="207"/>
      <c r="O56" s="238"/>
      <c r="P56" s="207"/>
      <c r="Q56" s="248"/>
    </row>
    <row r="57" spans="2:17" s="145" customFormat="1" ht="18.75" x14ac:dyDescent="0.3">
      <c r="B57" s="21" t="s">
        <v>230</v>
      </c>
      <c r="C57" s="12" t="s">
        <v>43</v>
      </c>
      <c r="D57" s="99" t="s">
        <v>26</v>
      </c>
      <c r="E57" s="99">
        <v>0.11700000000000001</v>
      </c>
      <c r="F57" s="99"/>
      <c r="G57" s="203"/>
      <c r="H57" s="203"/>
      <c r="I57" s="203"/>
      <c r="J57" s="203"/>
      <c r="K57" s="240"/>
      <c r="L57" s="208"/>
      <c r="M57" s="208"/>
      <c r="N57" s="208"/>
      <c r="O57" s="240"/>
      <c r="P57" s="208"/>
      <c r="Q57" s="249"/>
    </row>
    <row r="58" spans="2:17" s="145" customFormat="1" ht="19.5" thickBot="1" x14ac:dyDescent="0.35">
      <c r="B58" s="22" t="s">
        <v>231</v>
      </c>
      <c r="C58" s="13" t="s">
        <v>44</v>
      </c>
      <c r="D58" s="14" t="s">
        <v>26</v>
      </c>
      <c r="E58" s="14">
        <v>0.21199999999999999</v>
      </c>
      <c r="F58" s="14"/>
      <c r="G58" s="204"/>
      <c r="H58" s="204"/>
      <c r="I58" s="204"/>
      <c r="J58" s="204"/>
      <c r="K58" s="239"/>
      <c r="L58" s="209"/>
      <c r="M58" s="209"/>
      <c r="N58" s="209"/>
      <c r="O58" s="239"/>
      <c r="P58" s="209"/>
      <c r="Q58" s="250"/>
    </row>
    <row r="59" spans="2:17" s="145" customFormat="1" ht="38.25" thickBot="1" x14ac:dyDescent="0.35">
      <c r="B59" s="88" t="s">
        <v>62</v>
      </c>
      <c r="C59" s="92" t="s">
        <v>48</v>
      </c>
      <c r="D59" s="93" t="s">
        <v>49</v>
      </c>
      <c r="E59" s="93">
        <v>1</v>
      </c>
      <c r="F59" s="93"/>
      <c r="G59" s="102">
        <f>I59+K59+M59+O59</f>
        <v>46234</v>
      </c>
      <c r="H59" s="102">
        <f>J59+L59+N59+P59+Q59</f>
        <v>0</v>
      </c>
      <c r="I59" s="102">
        <v>46234</v>
      </c>
      <c r="J59" s="102"/>
      <c r="K59" s="90"/>
      <c r="L59" s="90"/>
      <c r="M59" s="90"/>
      <c r="N59" s="90"/>
      <c r="O59" s="90"/>
      <c r="P59" s="90"/>
      <c r="Q59" s="147"/>
    </row>
    <row r="60" spans="2:17" s="145" customFormat="1" ht="93.75" x14ac:dyDescent="0.3">
      <c r="B60" s="114" t="s">
        <v>64</v>
      </c>
      <c r="C60" s="18" t="s">
        <v>36</v>
      </c>
      <c r="D60" s="23" t="s">
        <v>50</v>
      </c>
      <c r="E60" s="23">
        <v>5</v>
      </c>
      <c r="F60" s="23">
        <v>4</v>
      </c>
      <c r="G60" s="202">
        <f>I60+K60+M60+O60</f>
        <v>544864.35999999905</v>
      </c>
      <c r="H60" s="202">
        <f>J60+L60+N60+P60+Q60</f>
        <v>75744.299620000005</v>
      </c>
      <c r="I60" s="202">
        <v>544864.35999999905</v>
      </c>
      <c r="J60" s="202">
        <v>75744.299620000005</v>
      </c>
      <c r="K60" s="238"/>
      <c r="L60" s="207"/>
      <c r="M60" s="207"/>
      <c r="N60" s="207"/>
      <c r="O60" s="238"/>
      <c r="P60" s="207"/>
      <c r="Q60" s="262"/>
    </row>
    <row r="61" spans="2:17" s="145" customFormat="1" ht="18.75" x14ac:dyDescent="0.3">
      <c r="B61" s="21" t="s">
        <v>186</v>
      </c>
      <c r="C61" s="12" t="s">
        <v>51</v>
      </c>
      <c r="D61" s="99" t="s">
        <v>50</v>
      </c>
      <c r="E61" s="99">
        <v>5</v>
      </c>
      <c r="F61" s="99"/>
      <c r="G61" s="203"/>
      <c r="H61" s="203"/>
      <c r="I61" s="203"/>
      <c r="J61" s="203"/>
      <c r="K61" s="241"/>
      <c r="L61" s="208"/>
      <c r="M61" s="208"/>
      <c r="N61" s="208"/>
      <c r="O61" s="241"/>
      <c r="P61" s="208"/>
      <c r="Q61" s="268"/>
    </row>
    <row r="62" spans="2:17" s="145" customFormat="1" ht="19.5" thickBot="1" x14ac:dyDescent="0.35">
      <c r="B62" s="22" t="s">
        <v>187</v>
      </c>
      <c r="C62" s="13" t="s">
        <v>220</v>
      </c>
      <c r="D62" s="14" t="s">
        <v>50</v>
      </c>
      <c r="E62" s="14"/>
      <c r="F62" s="14">
        <v>4</v>
      </c>
      <c r="G62" s="204"/>
      <c r="H62" s="204"/>
      <c r="I62" s="204"/>
      <c r="J62" s="204"/>
      <c r="K62" s="239"/>
      <c r="L62" s="209"/>
      <c r="M62" s="209"/>
      <c r="N62" s="209"/>
      <c r="O62" s="239"/>
      <c r="P62" s="209"/>
      <c r="Q62" s="264"/>
    </row>
    <row r="63" spans="2:17" s="145" customFormat="1" ht="81" customHeight="1" x14ac:dyDescent="0.3">
      <c r="B63" s="91" t="s">
        <v>94</v>
      </c>
      <c r="C63" s="24" t="s">
        <v>137</v>
      </c>
      <c r="D63" s="25" t="s">
        <v>216</v>
      </c>
      <c r="E63" s="25" t="s">
        <v>217</v>
      </c>
      <c r="F63" s="30"/>
      <c r="G63" s="206">
        <f>I63+K63+M63+O63</f>
        <v>724069.13384999998</v>
      </c>
      <c r="H63" s="206">
        <f>J63+L63+N63+P63+Q63</f>
        <v>0</v>
      </c>
      <c r="I63" s="206">
        <v>724069.13384999998</v>
      </c>
      <c r="J63" s="206"/>
      <c r="K63" s="213"/>
      <c r="L63" s="213"/>
      <c r="M63" s="213"/>
      <c r="N63" s="213"/>
      <c r="O63" s="213"/>
      <c r="P63" s="213"/>
      <c r="Q63" s="235"/>
    </row>
    <row r="64" spans="2:17" s="145" customFormat="1" ht="18.75" x14ac:dyDescent="0.3">
      <c r="B64" s="32" t="s">
        <v>232</v>
      </c>
      <c r="C64" s="12" t="s">
        <v>124</v>
      </c>
      <c r="D64" s="99" t="s">
        <v>35</v>
      </c>
      <c r="E64" s="99">
        <v>24</v>
      </c>
      <c r="F64" s="99"/>
      <c r="G64" s="203"/>
      <c r="H64" s="203"/>
      <c r="I64" s="203"/>
      <c r="J64" s="203"/>
      <c r="K64" s="211"/>
      <c r="L64" s="211"/>
      <c r="M64" s="211"/>
      <c r="N64" s="211"/>
      <c r="O64" s="211"/>
      <c r="P64" s="211"/>
      <c r="Q64" s="237"/>
    </row>
    <row r="65" spans="1:17" s="145" customFormat="1" ht="18.75" x14ac:dyDescent="0.3">
      <c r="B65" s="32" t="s">
        <v>233</v>
      </c>
      <c r="C65" s="12" t="s">
        <v>125</v>
      </c>
      <c r="D65" s="99" t="s">
        <v>35</v>
      </c>
      <c r="E65" s="99">
        <v>3</v>
      </c>
      <c r="F65" s="99"/>
      <c r="G65" s="203"/>
      <c r="H65" s="203"/>
      <c r="I65" s="203"/>
      <c r="J65" s="203"/>
      <c r="K65" s="211"/>
      <c r="L65" s="211"/>
      <c r="M65" s="211"/>
      <c r="N65" s="211"/>
      <c r="O65" s="211"/>
      <c r="P65" s="211"/>
      <c r="Q65" s="237"/>
    </row>
    <row r="66" spans="1:17" s="145" customFormat="1" ht="18.75" x14ac:dyDescent="0.3">
      <c r="B66" s="32" t="s">
        <v>234</v>
      </c>
      <c r="C66" s="12" t="s">
        <v>126</v>
      </c>
      <c r="D66" s="99" t="s">
        <v>35</v>
      </c>
      <c r="E66" s="99">
        <v>73</v>
      </c>
      <c r="F66" s="99"/>
      <c r="G66" s="203"/>
      <c r="H66" s="203"/>
      <c r="I66" s="203"/>
      <c r="J66" s="203"/>
      <c r="K66" s="211"/>
      <c r="L66" s="211"/>
      <c r="M66" s="211"/>
      <c r="N66" s="211"/>
      <c r="O66" s="211"/>
      <c r="P66" s="211"/>
      <c r="Q66" s="237"/>
    </row>
    <row r="67" spans="1:17" s="145" customFormat="1" ht="18.75" x14ac:dyDescent="0.3">
      <c r="B67" s="32" t="s">
        <v>235</v>
      </c>
      <c r="C67" s="12" t="s">
        <v>127</v>
      </c>
      <c r="D67" s="99" t="s">
        <v>50</v>
      </c>
      <c r="E67" s="99">
        <v>66</v>
      </c>
      <c r="F67" s="99"/>
      <c r="G67" s="203"/>
      <c r="H67" s="203"/>
      <c r="I67" s="203"/>
      <c r="J67" s="203"/>
      <c r="K67" s="211"/>
      <c r="L67" s="211"/>
      <c r="M67" s="211"/>
      <c r="N67" s="211"/>
      <c r="O67" s="211"/>
      <c r="P67" s="211"/>
      <c r="Q67" s="237"/>
    </row>
    <row r="68" spans="1:17" s="145" customFormat="1" ht="18.75" x14ac:dyDescent="0.3">
      <c r="B68" s="32" t="s">
        <v>236</v>
      </c>
      <c r="C68" s="12" t="s">
        <v>109</v>
      </c>
      <c r="D68" s="99" t="s">
        <v>26</v>
      </c>
      <c r="E68" s="99">
        <v>11.871</v>
      </c>
      <c r="F68" s="99"/>
      <c r="G68" s="203"/>
      <c r="H68" s="203"/>
      <c r="I68" s="203"/>
      <c r="J68" s="203"/>
      <c r="K68" s="211"/>
      <c r="L68" s="211"/>
      <c r="M68" s="211"/>
      <c r="N68" s="211"/>
      <c r="O68" s="211"/>
      <c r="P68" s="211"/>
      <c r="Q68" s="237"/>
    </row>
    <row r="69" spans="1:17" s="145" customFormat="1" ht="19.5" thickBot="1" x14ac:dyDescent="0.35">
      <c r="B69" s="33" t="s">
        <v>237</v>
      </c>
      <c r="C69" s="13" t="s">
        <v>110</v>
      </c>
      <c r="D69" s="14" t="s">
        <v>26</v>
      </c>
      <c r="E69" s="14">
        <v>1.524</v>
      </c>
      <c r="F69" s="14"/>
      <c r="G69" s="204"/>
      <c r="H69" s="204"/>
      <c r="I69" s="204"/>
      <c r="J69" s="204"/>
      <c r="K69" s="201"/>
      <c r="L69" s="201"/>
      <c r="M69" s="201"/>
      <c r="N69" s="201"/>
      <c r="O69" s="201"/>
      <c r="P69" s="201"/>
      <c r="Q69" s="224"/>
    </row>
    <row r="70" spans="1:17" s="145" customFormat="1" ht="132" thickBot="1" x14ac:dyDescent="0.35">
      <c r="B70" s="35" t="s">
        <v>70</v>
      </c>
      <c r="C70" s="36" t="s">
        <v>52</v>
      </c>
      <c r="D70" s="28"/>
      <c r="E70" s="37"/>
      <c r="F70" s="37"/>
      <c r="G70" s="38">
        <f>I70+K70+M70+O70</f>
        <v>634260</v>
      </c>
      <c r="H70" s="38">
        <f>J70+L70+N70+P70+Q70</f>
        <v>12403.8017</v>
      </c>
      <c r="I70" s="38">
        <f>634260</f>
        <v>634260</v>
      </c>
      <c r="J70" s="38">
        <v>12403.8017</v>
      </c>
      <c r="K70" s="65"/>
      <c r="L70" s="65"/>
      <c r="M70" s="65"/>
      <c r="N70" s="65"/>
      <c r="O70" s="65"/>
      <c r="P70" s="65"/>
      <c r="Q70" s="148"/>
    </row>
    <row r="71" spans="1:17" s="145" customFormat="1" ht="56.25" x14ac:dyDescent="0.3">
      <c r="B71" s="114" t="s">
        <v>95</v>
      </c>
      <c r="C71" s="18" t="s">
        <v>138</v>
      </c>
      <c r="D71" s="28" t="s">
        <v>197</v>
      </c>
      <c r="E71" s="28" t="s">
        <v>198</v>
      </c>
      <c r="F71" s="23"/>
      <c r="G71" s="94">
        <f>I71+K71+M71+O71</f>
        <v>23618.604500000001</v>
      </c>
      <c r="H71" s="94">
        <f>J71+L71+N71+P71+Q71</f>
        <v>0</v>
      </c>
      <c r="I71" s="94">
        <f>23618.6045</f>
        <v>23618.604500000001</v>
      </c>
      <c r="J71" s="94"/>
      <c r="K71" s="96"/>
      <c r="L71" s="96"/>
      <c r="M71" s="96"/>
      <c r="N71" s="96"/>
      <c r="O71" s="96"/>
      <c r="P71" s="96"/>
      <c r="Q71" s="149"/>
    </row>
    <row r="72" spans="1:17" s="145" customFormat="1" ht="56.25" x14ac:dyDescent="0.3">
      <c r="B72" s="21" t="s">
        <v>165</v>
      </c>
      <c r="C72" s="12" t="s">
        <v>139</v>
      </c>
      <c r="D72" s="99" t="s">
        <v>35</v>
      </c>
      <c r="E72" s="99">
        <v>6</v>
      </c>
      <c r="F72" s="112"/>
      <c r="G72" s="100">
        <f>I72+K72+M72+O72</f>
        <v>1052.0999999999999</v>
      </c>
      <c r="H72" s="100">
        <f>J72+L72+N72+P72+Q72</f>
        <v>0</v>
      </c>
      <c r="I72" s="100">
        <v>1052.0999999999999</v>
      </c>
      <c r="J72" s="100"/>
      <c r="K72" s="106"/>
      <c r="L72" s="106"/>
      <c r="M72" s="106"/>
      <c r="N72" s="106"/>
      <c r="O72" s="106"/>
      <c r="P72" s="106"/>
      <c r="Q72" s="150"/>
    </row>
    <row r="73" spans="1:17" s="145" customFormat="1" ht="37.5" x14ac:dyDescent="0.3">
      <c r="B73" s="21" t="s">
        <v>238</v>
      </c>
      <c r="C73" s="12" t="s">
        <v>140</v>
      </c>
      <c r="D73" s="99" t="s">
        <v>35</v>
      </c>
      <c r="E73" s="99">
        <v>25</v>
      </c>
      <c r="F73" s="112"/>
      <c r="G73" s="100">
        <f t="shared" ref="G73:G77" si="5">I73+K73+M73+O73</f>
        <v>1504.1665</v>
      </c>
      <c r="H73" s="100">
        <f t="shared" ref="H73:H77" si="6">J73+L73+N73+P73+Q73</f>
        <v>0</v>
      </c>
      <c r="I73" s="100">
        <v>1504.1665</v>
      </c>
      <c r="J73" s="100"/>
      <c r="K73" s="106"/>
      <c r="L73" s="106"/>
      <c r="M73" s="106"/>
      <c r="N73" s="106"/>
      <c r="O73" s="106"/>
      <c r="P73" s="106"/>
      <c r="Q73" s="150"/>
    </row>
    <row r="74" spans="1:17" s="145" customFormat="1" ht="37.5" x14ac:dyDescent="0.3">
      <c r="B74" s="21" t="s">
        <v>239</v>
      </c>
      <c r="C74" s="12" t="s">
        <v>141</v>
      </c>
      <c r="D74" s="99" t="s">
        <v>35</v>
      </c>
      <c r="E74" s="99">
        <v>15</v>
      </c>
      <c r="F74" s="112"/>
      <c r="G74" s="100">
        <f t="shared" si="5"/>
        <v>929.745</v>
      </c>
      <c r="H74" s="100">
        <f t="shared" si="6"/>
        <v>0</v>
      </c>
      <c r="I74" s="100">
        <v>929.745</v>
      </c>
      <c r="J74" s="100"/>
      <c r="K74" s="106"/>
      <c r="L74" s="106"/>
      <c r="M74" s="106"/>
      <c r="N74" s="106"/>
      <c r="O74" s="106"/>
      <c r="P74" s="106"/>
      <c r="Q74" s="150"/>
    </row>
    <row r="75" spans="1:17" s="145" customFormat="1" ht="37.5" x14ac:dyDescent="0.3">
      <c r="B75" s="21" t="s">
        <v>240</v>
      </c>
      <c r="C75" s="12" t="s">
        <v>142</v>
      </c>
      <c r="D75" s="99" t="s">
        <v>35</v>
      </c>
      <c r="E75" s="99">
        <v>2</v>
      </c>
      <c r="F75" s="112"/>
      <c r="G75" s="100">
        <f t="shared" si="5"/>
        <v>1137.0619999999999</v>
      </c>
      <c r="H75" s="100">
        <f t="shared" si="6"/>
        <v>0</v>
      </c>
      <c r="I75" s="100">
        <v>1137.0619999999999</v>
      </c>
      <c r="J75" s="100"/>
      <c r="K75" s="106"/>
      <c r="L75" s="106"/>
      <c r="M75" s="106"/>
      <c r="N75" s="106"/>
      <c r="O75" s="106"/>
      <c r="P75" s="106"/>
      <c r="Q75" s="150"/>
    </row>
    <row r="76" spans="1:17" s="145" customFormat="1" ht="37.5" x14ac:dyDescent="0.3">
      <c r="B76" s="21" t="s">
        <v>241</v>
      </c>
      <c r="C76" s="12" t="s">
        <v>143</v>
      </c>
      <c r="D76" s="99" t="s">
        <v>35</v>
      </c>
      <c r="E76" s="99">
        <v>4</v>
      </c>
      <c r="F76" s="112"/>
      <c r="G76" s="100">
        <f>I76+K76+M76+O76</f>
        <v>14081</v>
      </c>
      <c r="H76" s="100">
        <f t="shared" si="6"/>
        <v>0</v>
      </c>
      <c r="I76" s="100">
        <v>14081</v>
      </c>
      <c r="J76" s="100"/>
      <c r="K76" s="106"/>
      <c r="L76" s="106"/>
      <c r="M76" s="106"/>
      <c r="N76" s="106"/>
      <c r="O76" s="106"/>
      <c r="P76" s="106"/>
      <c r="Q76" s="150"/>
    </row>
    <row r="77" spans="1:17" s="145" customFormat="1" ht="38.25" thickBot="1" x14ac:dyDescent="0.35">
      <c r="B77" s="22" t="s">
        <v>242</v>
      </c>
      <c r="C77" s="13" t="s">
        <v>144</v>
      </c>
      <c r="D77" s="14" t="s">
        <v>194</v>
      </c>
      <c r="E77" s="14">
        <v>1</v>
      </c>
      <c r="F77" s="7"/>
      <c r="G77" s="95">
        <f t="shared" si="5"/>
        <v>4914.5309999999999</v>
      </c>
      <c r="H77" s="95">
        <f t="shared" si="6"/>
        <v>0</v>
      </c>
      <c r="I77" s="95">
        <v>4914.5309999999999</v>
      </c>
      <c r="J77" s="95"/>
      <c r="K77" s="97"/>
      <c r="L77" s="97"/>
      <c r="M77" s="97"/>
      <c r="N77" s="97"/>
      <c r="O77" s="97"/>
      <c r="P77" s="97"/>
      <c r="Q77" s="151"/>
    </row>
    <row r="78" spans="1:17" s="145" customFormat="1" ht="38.25" thickBot="1" x14ac:dyDescent="0.35">
      <c r="B78" s="35" t="s">
        <v>96</v>
      </c>
      <c r="C78" s="36" t="s">
        <v>112</v>
      </c>
      <c r="D78" s="37" t="s">
        <v>35</v>
      </c>
      <c r="E78" s="37">
        <v>7</v>
      </c>
      <c r="F78" s="37">
        <v>7</v>
      </c>
      <c r="G78" s="38">
        <f>I78+K78+M78+O78</f>
        <v>2800</v>
      </c>
      <c r="H78" s="38">
        <f>J78+L78+N78+P78+Q78</f>
        <v>2610.23</v>
      </c>
      <c r="I78" s="38">
        <f>I79</f>
        <v>2800</v>
      </c>
      <c r="J78" s="38">
        <f>J79</f>
        <v>2610.23</v>
      </c>
      <c r="K78" s="65"/>
      <c r="L78" s="65"/>
      <c r="M78" s="65"/>
      <c r="N78" s="65"/>
      <c r="O78" s="65"/>
      <c r="P78" s="65"/>
      <c r="Q78" s="148"/>
    </row>
    <row r="79" spans="1:17" s="145" customFormat="1" ht="38.25" thickBot="1" x14ac:dyDescent="0.35">
      <c r="B79" s="39" t="s">
        <v>166</v>
      </c>
      <c r="C79" s="124" t="s">
        <v>145</v>
      </c>
      <c r="D79" s="40" t="s">
        <v>35</v>
      </c>
      <c r="E79" s="40">
        <v>7</v>
      </c>
      <c r="F79" s="40">
        <v>7</v>
      </c>
      <c r="G79" s="41">
        <v>2800</v>
      </c>
      <c r="H79" s="38">
        <f>J79+L79+N79+P79+Q79</f>
        <v>2610.23</v>
      </c>
      <c r="I79" s="41">
        <v>2800</v>
      </c>
      <c r="J79" s="41">
        <v>2610.23</v>
      </c>
      <c r="K79" s="101"/>
      <c r="L79" s="101"/>
      <c r="M79" s="101"/>
      <c r="N79" s="101"/>
      <c r="O79" s="101"/>
      <c r="P79" s="101"/>
      <c r="Q79" s="152"/>
    </row>
    <row r="80" spans="1:17" s="154" customFormat="1" ht="18.75" x14ac:dyDescent="0.3">
      <c r="A80" s="145"/>
      <c r="B80" s="74"/>
      <c r="C80" s="205" t="s">
        <v>53</v>
      </c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115"/>
      <c r="Q80" s="153"/>
    </row>
    <row r="81" spans="1:17" s="154" customFormat="1" ht="18.75" x14ac:dyDescent="0.3">
      <c r="A81" s="145"/>
      <c r="B81" s="98"/>
      <c r="C81" s="194" t="s">
        <v>54</v>
      </c>
      <c r="D81" s="195"/>
      <c r="E81" s="196"/>
      <c r="F81" s="196"/>
      <c r="G81" s="197">
        <f>I81+K81+M81+O81</f>
        <v>9829973.401596427</v>
      </c>
      <c r="H81" s="197">
        <f>J81+L81+N81+P81+Q81</f>
        <v>326337.44522999995</v>
      </c>
      <c r="I81" s="198">
        <f t="shared" ref="I81:Q81" si="7">SUM(I82:I110)</f>
        <v>9829973.401596427</v>
      </c>
      <c r="J81" s="198">
        <f t="shared" si="7"/>
        <v>326337.44522999995</v>
      </c>
      <c r="K81" s="198">
        <f t="shared" si="7"/>
        <v>0</v>
      </c>
      <c r="L81" s="198">
        <f t="shared" si="7"/>
        <v>0</v>
      </c>
      <c r="M81" s="198">
        <f t="shared" si="7"/>
        <v>0</v>
      </c>
      <c r="N81" s="198">
        <f t="shared" si="7"/>
        <v>0</v>
      </c>
      <c r="O81" s="198">
        <f t="shared" si="7"/>
        <v>0</v>
      </c>
      <c r="P81" s="198">
        <f t="shared" si="7"/>
        <v>0</v>
      </c>
      <c r="Q81" s="199">
        <f t="shared" si="7"/>
        <v>0</v>
      </c>
    </row>
    <row r="82" spans="1:17" s="154" customFormat="1" ht="19.5" thickBot="1" x14ac:dyDescent="0.35">
      <c r="A82" s="145"/>
      <c r="B82" s="75"/>
      <c r="C82" s="76" t="s">
        <v>55</v>
      </c>
      <c r="D82" s="155"/>
      <c r="E82" s="156"/>
      <c r="F82" s="156"/>
      <c r="G82" s="77"/>
      <c r="H82" s="77"/>
      <c r="I82" s="157"/>
      <c r="J82" s="157"/>
      <c r="K82" s="155"/>
      <c r="L82" s="155"/>
      <c r="M82" s="155"/>
      <c r="N82" s="155"/>
      <c r="O82" s="155"/>
      <c r="P82" s="155"/>
      <c r="Q82" s="158"/>
    </row>
    <row r="83" spans="1:17" s="145" customFormat="1" ht="37.5" x14ac:dyDescent="0.3">
      <c r="B83" s="114" t="s">
        <v>97</v>
      </c>
      <c r="C83" s="18" t="s">
        <v>57</v>
      </c>
      <c r="D83" s="28" t="s">
        <v>85</v>
      </c>
      <c r="E83" s="28">
        <v>1</v>
      </c>
      <c r="F83" s="28">
        <v>2</v>
      </c>
      <c r="G83" s="94">
        <f>I83+K83+M83+O83</f>
        <v>1291175</v>
      </c>
      <c r="H83" s="94">
        <f>J83+L83+N83+P83+Q83</f>
        <v>326337.44522999995</v>
      </c>
      <c r="I83" s="94">
        <v>1291175</v>
      </c>
      <c r="J83" s="94">
        <v>326337.44522999995</v>
      </c>
      <c r="K83" s="159"/>
      <c r="L83" s="159"/>
      <c r="M83" s="160"/>
      <c r="N83" s="160"/>
      <c r="O83" s="160"/>
      <c r="P83" s="160"/>
      <c r="Q83" s="149"/>
    </row>
    <row r="84" spans="1:17" s="146" customFormat="1" ht="37.5" x14ac:dyDescent="0.3">
      <c r="B84" s="21" t="s">
        <v>188</v>
      </c>
      <c r="C84" s="12" t="s">
        <v>221</v>
      </c>
      <c r="D84" s="99" t="s">
        <v>85</v>
      </c>
      <c r="E84" s="8"/>
      <c r="F84" s="99">
        <v>1</v>
      </c>
      <c r="G84" s="9"/>
      <c r="H84" s="9"/>
      <c r="I84" s="9"/>
      <c r="J84" s="9"/>
      <c r="K84" s="161"/>
      <c r="L84" s="161"/>
      <c r="M84" s="162"/>
      <c r="N84" s="162"/>
      <c r="O84" s="162"/>
      <c r="P84" s="162"/>
      <c r="Q84" s="163"/>
    </row>
    <row r="85" spans="1:17" s="146" customFormat="1" ht="38.25" thickBot="1" x14ac:dyDescent="0.35">
      <c r="B85" s="22" t="s">
        <v>243</v>
      </c>
      <c r="C85" s="13" t="s">
        <v>222</v>
      </c>
      <c r="D85" s="14" t="s">
        <v>85</v>
      </c>
      <c r="E85" s="10"/>
      <c r="F85" s="14">
        <v>1</v>
      </c>
      <c r="G85" s="11"/>
      <c r="H85" s="11"/>
      <c r="I85" s="11"/>
      <c r="J85" s="11"/>
      <c r="K85" s="164"/>
      <c r="L85" s="164"/>
      <c r="M85" s="165"/>
      <c r="N85" s="165"/>
      <c r="O85" s="165"/>
      <c r="P85" s="165"/>
      <c r="Q85" s="166"/>
    </row>
    <row r="86" spans="1:17" s="145" customFormat="1" ht="37.5" x14ac:dyDescent="0.3">
      <c r="B86" s="43" t="s">
        <v>79</v>
      </c>
      <c r="C86" s="24" t="s">
        <v>59</v>
      </c>
      <c r="D86" s="25" t="s">
        <v>26</v>
      </c>
      <c r="E86" s="25">
        <v>62.13</v>
      </c>
      <c r="F86" s="25"/>
      <c r="G86" s="206">
        <f>I86+K86+M86+O86</f>
        <v>1476954.8230000001</v>
      </c>
      <c r="H86" s="206">
        <f>J86+L86+N86+P86+Q86</f>
        <v>0</v>
      </c>
      <c r="I86" s="206">
        <v>1476954.8230000001</v>
      </c>
      <c r="J86" s="206"/>
      <c r="K86" s="242"/>
      <c r="L86" s="242"/>
      <c r="M86" s="243"/>
      <c r="N86" s="243"/>
      <c r="O86" s="214"/>
      <c r="P86" s="214"/>
      <c r="Q86" s="267"/>
    </row>
    <row r="87" spans="1:17" s="145" customFormat="1" ht="19.5" thickBot="1" x14ac:dyDescent="0.35">
      <c r="B87" s="22" t="s">
        <v>244</v>
      </c>
      <c r="C87" s="13" t="s">
        <v>60</v>
      </c>
      <c r="D87" s="44" t="s">
        <v>26</v>
      </c>
      <c r="E87" s="44">
        <v>62.13</v>
      </c>
      <c r="F87" s="44"/>
      <c r="G87" s="204"/>
      <c r="H87" s="204"/>
      <c r="I87" s="204"/>
      <c r="J87" s="204"/>
      <c r="K87" s="218"/>
      <c r="L87" s="218"/>
      <c r="M87" s="244"/>
      <c r="N87" s="244"/>
      <c r="O87" s="215"/>
      <c r="P87" s="215"/>
      <c r="Q87" s="250"/>
    </row>
    <row r="88" spans="1:17" s="154" customFormat="1" ht="38.25" thickBot="1" x14ac:dyDescent="0.35">
      <c r="A88" s="145"/>
      <c r="B88" s="78"/>
      <c r="C88" s="79" t="s">
        <v>61</v>
      </c>
      <c r="D88" s="167"/>
      <c r="E88" s="168"/>
      <c r="F88" s="168"/>
      <c r="G88" s="167"/>
      <c r="H88" s="167"/>
      <c r="I88" s="169"/>
      <c r="J88" s="169"/>
      <c r="K88" s="167"/>
      <c r="L88" s="167"/>
      <c r="M88" s="167"/>
      <c r="N88" s="167"/>
      <c r="O88" s="167"/>
      <c r="P88" s="167"/>
      <c r="Q88" s="170"/>
    </row>
    <row r="89" spans="1:17" s="145" customFormat="1" ht="94.5" thickBot="1" x14ac:dyDescent="0.35">
      <c r="B89" s="35" t="s">
        <v>98</v>
      </c>
      <c r="C89" s="36" t="s">
        <v>63</v>
      </c>
      <c r="D89" s="67" t="s">
        <v>35</v>
      </c>
      <c r="E89" s="67">
        <v>1</v>
      </c>
      <c r="F89" s="67"/>
      <c r="G89" s="38">
        <f>I89+K89+M89+O89</f>
        <v>300000</v>
      </c>
      <c r="H89" s="38">
        <f>J89+L89+N89+P89+Q89</f>
        <v>0</v>
      </c>
      <c r="I89" s="46">
        <v>300000</v>
      </c>
      <c r="J89" s="46"/>
      <c r="K89" s="171"/>
      <c r="L89" s="171"/>
      <c r="M89" s="172"/>
      <c r="N89" s="172"/>
      <c r="O89" s="172"/>
      <c r="P89" s="172"/>
      <c r="Q89" s="148"/>
    </row>
    <row r="90" spans="1:17" s="145" customFormat="1" ht="86.25" customHeight="1" thickBot="1" x14ac:dyDescent="0.35">
      <c r="B90" s="72" t="s">
        <v>99</v>
      </c>
      <c r="C90" s="34" t="s">
        <v>65</v>
      </c>
      <c r="D90" s="68" t="s">
        <v>35</v>
      </c>
      <c r="E90" s="68">
        <v>1</v>
      </c>
      <c r="F90" s="68"/>
      <c r="G90" s="47">
        <f>I90+K90+M90+O90</f>
        <v>100000</v>
      </c>
      <c r="H90" s="47">
        <f>J90+L90+N90+P90+Q90</f>
        <v>0</v>
      </c>
      <c r="I90" s="111">
        <v>100000</v>
      </c>
      <c r="J90" s="111"/>
      <c r="K90" s="173"/>
      <c r="L90" s="173"/>
      <c r="M90" s="174"/>
      <c r="N90" s="174"/>
      <c r="O90" s="174"/>
      <c r="P90" s="174"/>
      <c r="Q90" s="175"/>
    </row>
    <row r="91" spans="1:17" s="145" customFormat="1" ht="75" x14ac:dyDescent="0.3">
      <c r="B91" s="31" t="s">
        <v>100</v>
      </c>
      <c r="C91" s="18" t="s">
        <v>66</v>
      </c>
      <c r="D91" s="28" t="s">
        <v>30</v>
      </c>
      <c r="E91" s="28" t="s">
        <v>193</v>
      </c>
      <c r="F91" s="42"/>
      <c r="G91" s="202">
        <f>I91+K91+M91+O91</f>
        <v>4000000</v>
      </c>
      <c r="H91" s="202">
        <f>J91+L91+N91+P91+Q91</f>
        <v>0</v>
      </c>
      <c r="I91" s="200">
        <v>4000000</v>
      </c>
      <c r="J91" s="200"/>
      <c r="K91" s="216"/>
      <c r="L91" s="216"/>
      <c r="M91" s="219"/>
      <c r="N91" s="219"/>
      <c r="O91" s="219"/>
      <c r="P91" s="219"/>
      <c r="Q91" s="248"/>
    </row>
    <row r="92" spans="1:17" s="145" customFormat="1" ht="18.75" x14ac:dyDescent="0.3">
      <c r="B92" s="21" t="s">
        <v>167</v>
      </c>
      <c r="C92" s="12" t="s">
        <v>67</v>
      </c>
      <c r="D92" s="113" t="s">
        <v>26</v>
      </c>
      <c r="E92" s="48">
        <v>378.60899999999998</v>
      </c>
      <c r="F92" s="48"/>
      <c r="G92" s="203"/>
      <c r="H92" s="203"/>
      <c r="I92" s="211"/>
      <c r="J92" s="211"/>
      <c r="K92" s="217"/>
      <c r="L92" s="217"/>
      <c r="M92" s="220"/>
      <c r="N92" s="220"/>
      <c r="O92" s="220"/>
      <c r="P92" s="220"/>
      <c r="Q92" s="249"/>
    </row>
    <row r="93" spans="1:17" s="145" customFormat="1" ht="18.75" x14ac:dyDescent="0.3">
      <c r="B93" s="21" t="s">
        <v>245</v>
      </c>
      <c r="C93" s="12" t="s">
        <v>68</v>
      </c>
      <c r="D93" s="113" t="s">
        <v>35</v>
      </c>
      <c r="E93" s="48">
        <v>13</v>
      </c>
      <c r="F93" s="48"/>
      <c r="G93" s="203"/>
      <c r="H93" s="203"/>
      <c r="I93" s="211"/>
      <c r="J93" s="211"/>
      <c r="K93" s="217"/>
      <c r="L93" s="217"/>
      <c r="M93" s="220"/>
      <c r="N93" s="220"/>
      <c r="O93" s="220"/>
      <c r="P93" s="220"/>
      <c r="Q93" s="249"/>
    </row>
    <row r="94" spans="1:17" s="145" customFormat="1" ht="19.5" thickBot="1" x14ac:dyDescent="0.35">
      <c r="B94" s="22" t="s">
        <v>246</v>
      </c>
      <c r="C94" s="13" t="s">
        <v>69</v>
      </c>
      <c r="D94" s="44" t="s">
        <v>35</v>
      </c>
      <c r="E94" s="49">
        <v>109</v>
      </c>
      <c r="F94" s="49"/>
      <c r="G94" s="204"/>
      <c r="H94" s="204"/>
      <c r="I94" s="201"/>
      <c r="J94" s="201"/>
      <c r="K94" s="218"/>
      <c r="L94" s="218"/>
      <c r="M94" s="215"/>
      <c r="N94" s="215"/>
      <c r="O94" s="215"/>
      <c r="P94" s="215"/>
      <c r="Q94" s="250"/>
    </row>
    <row r="95" spans="1:17" s="145" customFormat="1" ht="56.25" x14ac:dyDescent="0.3">
      <c r="B95" s="114" t="s">
        <v>105</v>
      </c>
      <c r="C95" s="18" t="s">
        <v>71</v>
      </c>
      <c r="D95" s="28" t="s">
        <v>26</v>
      </c>
      <c r="E95" s="28">
        <v>8</v>
      </c>
      <c r="F95" s="28"/>
      <c r="G95" s="202">
        <f>I95+K95+M95+O95</f>
        <v>2215388</v>
      </c>
      <c r="H95" s="202">
        <f>J95+L95+N95+P95+Q95</f>
        <v>0</v>
      </c>
      <c r="I95" s="202">
        <v>2215388</v>
      </c>
      <c r="J95" s="202"/>
      <c r="K95" s="202"/>
      <c r="L95" s="202"/>
      <c r="M95" s="202"/>
      <c r="N95" s="202"/>
      <c r="O95" s="202"/>
      <c r="P95" s="202"/>
      <c r="Q95" s="232"/>
    </row>
    <row r="96" spans="1:17" s="145" customFormat="1" ht="19.5" thickBot="1" x14ac:dyDescent="0.35">
      <c r="B96" s="22" t="s">
        <v>168</v>
      </c>
      <c r="C96" s="13" t="s">
        <v>72</v>
      </c>
      <c r="D96" s="14" t="s">
        <v>26</v>
      </c>
      <c r="E96" s="50">
        <v>8</v>
      </c>
      <c r="F96" s="50"/>
      <c r="G96" s="204"/>
      <c r="H96" s="204"/>
      <c r="I96" s="204"/>
      <c r="J96" s="204"/>
      <c r="K96" s="204"/>
      <c r="L96" s="204"/>
      <c r="M96" s="204"/>
      <c r="N96" s="204"/>
      <c r="O96" s="204"/>
      <c r="P96" s="204"/>
      <c r="Q96" s="234"/>
    </row>
    <row r="97" spans="1:17" s="145" customFormat="1" ht="56.25" x14ac:dyDescent="0.3">
      <c r="B97" s="114" t="s">
        <v>106</v>
      </c>
      <c r="C97" s="18" t="s">
        <v>146</v>
      </c>
      <c r="D97" s="23" t="s">
        <v>85</v>
      </c>
      <c r="E97" s="23">
        <v>2</v>
      </c>
      <c r="F97" s="23"/>
      <c r="G97" s="202">
        <f>I97+K97+M97+O97</f>
        <v>347.17959999998902</v>
      </c>
      <c r="H97" s="202">
        <f>J97+L97+N97+P97+Q97</f>
        <v>0</v>
      </c>
      <c r="I97" s="202">
        <v>347.17959999998902</v>
      </c>
      <c r="J97" s="200"/>
      <c r="K97" s="200"/>
      <c r="L97" s="200"/>
      <c r="M97" s="200"/>
      <c r="N97" s="200"/>
      <c r="O97" s="200"/>
      <c r="P97" s="200"/>
      <c r="Q97" s="223"/>
    </row>
    <row r="98" spans="1:17" s="145" customFormat="1" ht="38.25" thickBot="1" x14ac:dyDescent="0.35">
      <c r="B98" s="22" t="s">
        <v>169</v>
      </c>
      <c r="C98" s="13" t="s">
        <v>114</v>
      </c>
      <c r="D98" s="14" t="s">
        <v>85</v>
      </c>
      <c r="E98" s="14">
        <v>2</v>
      </c>
      <c r="F98" s="14"/>
      <c r="G98" s="204"/>
      <c r="H98" s="204"/>
      <c r="I98" s="204"/>
      <c r="J98" s="201"/>
      <c r="K98" s="201"/>
      <c r="L98" s="201"/>
      <c r="M98" s="201"/>
      <c r="N98" s="201"/>
      <c r="O98" s="201"/>
      <c r="P98" s="201"/>
      <c r="Q98" s="224"/>
    </row>
    <row r="99" spans="1:17" s="145" customFormat="1" ht="56.25" x14ac:dyDescent="0.3">
      <c r="B99" s="114" t="s">
        <v>107</v>
      </c>
      <c r="C99" s="18" t="s">
        <v>147</v>
      </c>
      <c r="D99" s="23" t="s">
        <v>85</v>
      </c>
      <c r="E99" s="23">
        <v>4</v>
      </c>
      <c r="F99" s="23"/>
      <c r="G99" s="202">
        <f>I99+K99+M99+O99</f>
        <v>673.92794000000902</v>
      </c>
      <c r="H99" s="202">
        <f>J99+L99+N99+P99+Q99</f>
        <v>0</v>
      </c>
      <c r="I99" s="202">
        <v>673.92794000000902</v>
      </c>
      <c r="J99" s="200"/>
      <c r="K99" s="200"/>
      <c r="L99" s="200"/>
      <c r="M99" s="200"/>
      <c r="N99" s="200"/>
      <c r="O99" s="200"/>
      <c r="P99" s="200"/>
      <c r="Q99" s="223"/>
    </row>
    <row r="100" spans="1:17" s="145" customFormat="1" ht="19.5" thickBot="1" x14ac:dyDescent="0.35">
      <c r="B100" s="22" t="s">
        <v>170</v>
      </c>
      <c r="C100" s="13" t="s">
        <v>176</v>
      </c>
      <c r="D100" s="14" t="s">
        <v>85</v>
      </c>
      <c r="E100" s="14">
        <v>4</v>
      </c>
      <c r="F100" s="14"/>
      <c r="G100" s="204"/>
      <c r="H100" s="204"/>
      <c r="I100" s="204"/>
      <c r="J100" s="201"/>
      <c r="K100" s="201"/>
      <c r="L100" s="201"/>
      <c r="M100" s="201"/>
      <c r="N100" s="201"/>
      <c r="O100" s="201"/>
      <c r="P100" s="201"/>
      <c r="Q100" s="224"/>
    </row>
    <row r="101" spans="1:17" s="145" customFormat="1" ht="56.25" x14ac:dyDescent="0.3">
      <c r="B101" s="114" t="s">
        <v>123</v>
      </c>
      <c r="C101" s="18" t="s">
        <v>148</v>
      </c>
      <c r="D101" s="23" t="s">
        <v>85</v>
      </c>
      <c r="E101" s="23">
        <v>12</v>
      </c>
      <c r="F101" s="23"/>
      <c r="G101" s="202">
        <f>I101+K101+M101+O101</f>
        <v>9394.9612699999998</v>
      </c>
      <c r="H101" s="202">
        <f>J101+L101+N101+P101+Q101</f>
        <v>0</v>
      </c>
      <c r="I101" s="202">
        <v>9394.9612699999998</v>
      </c>
      <c r="J101" s="200"/>
      <c r="K101" s="200"/>
      <c r="L101" s="200"/>
      <c r="M101" s="200"/>
      <c r="N101" s="200"/>
      <c r="O101" s="200"/>
      <c r="P101" s="200"/>
      <c r="Q101" s="223"/>
    </row>
    <row r="102" spans="1:17" s="145" customFormat="1" ht="19.5" thickBot="1" x14ac:dyDescent="0.35">
      <c r="B102" s="22" t="s">
        <v>171</v>
      </c>
      <c r="C102" s="13" t="s">
        <v>177</v>
      </c>
      <c r="D102" s="14" t="s">
        <v>85</v>
      </c>
      <c r="E102" s="14">
        <v>12</v>
      </c>
      <c r="F102" s="14"/>
      <c r="G102" s="204"/>
      <c r="H102" s="204"/>
      <c r="I102" s="204"/>
      <c r="J102" s="201"/>
      <c r="K102" s="201"/>
      <c r="L102" s="201"/>
      <c r="M102" s="201"/>
      <c r="N102" s="201"/>
      <c r="O102" s="201"/>
      <c r="P102" s="201"/>
      <c r="Q102" s="224"/>
    </row>
    <row r="103" spans="1:17" s="145" customFormat="1" ht="112.5" x14ac:dyDescent="0.3">
      <c r="B103" s="114" t="s">
        <v>108</v>
      </c>
      <c r="C103" s="18" t="s">
        <v>149</v>
      </c>
      <c r="D103" s="28" t="s">
        <v>191</v>
      </c>
      <c r="E103" s="28" t="s">
        <v>192</v>
      </c>
      <c r="F103" s="23"/>
      <c r="G103" s="202">
        <f>I103+K103+M103+O103</f>
        <v>151810.69553</v>
      </c>
      <c r="H103" s="202">
        <f>J103+L103+N103+P103+Q103</f>
        <v>0</v>
      </c>
      <c r="I103" s="202">
        <v>151810.69553</v>
      </c>
      <c r="J103" s="200"/>
      <c r="K103" s="200"/>
      <c r="L103" s="200"/>
      <c r="M103" s="200"/>
      <c r="N103" s="200"/>
      <c r="O103" s="200"/>
      <c r="P103" s="200"/>
      <c r="Q103" s="223"/>
    </row>
    <row r="104" spans="1:17" s="145" customFormat="1" ht="37.5" x14ac:dyDescent="0.3">
      <c r="B104" s="21" t="s">
        <v>172</v>
      </c>
      <c r="C104" s="12" t="s">
        <v>119</v>
      </c>
      <c r="D104" s="99" t="s">
        <v>85</v>
      </c>
      <c r="E104" s="99">
        <v>10</v>
      </c>
      <c r="F104" s="99"/>
      <c r="G104" s="203"/>
      <c r="H104" s="203"/>
      <c r="I104" s="203"/>
      <c r="J104" s="211"/>
      <c r="K104" s="211"/>
      <c r="L104" s="211"/>
      <c r="M104" s="211"/>
      <c r="N104" s="211"/>
      <c r="O104" s="211"/>
      <c r="P104" s="211"/>
      <c r="Q104" s="237"/>
    </row>
    <row r="105" spans="1:17" s="145" customFormat="1" ht="19.5" thickBot="1" x14ac:dyDescent="0.35">
      <c r="B105" s="22" t="s">
        <v>247</v>
      </c>
      <c r="C105" s="13" t="s">
        <v>120</v>
      </c>
      <c r="D105" s="14" t="s">
        <v>35</v>
      </c>
      <c r="E105" s="14">
        <v>3</v>
      </c>
      <c r="F105" s="14"/>
      <c r="G105" s="204"/>
      <c r="H105" s="204"/>
      <c r="I105" s="204"/>
      <c r="J105" s="201"/>
      <c r="K105" s="201"/>
      <c r="L105" s="201"/>
      <c r="M105" s="201"/>
      <c r="N105" s="201"/>
      <c r="O105" s="201"/>
      <c r="P105" s="201"/>
      <c r="Q105" s="224"/>
    </row>
    <row r="106" spans="1:17" s="145" customFormat="1" ht="56.25" x14ac:dyDescent="0.3">
      <c r="B106" s="114" t="s">
        <v>153</v>
      </c>
      <c r="C106" s="18" t="s">
        <v>150</v>
      </c>
      <c r="D106" s="23" t="s">
        <v>85</v>
      </c>
      <c r="E106" s="23">
        <v>5</v>
      </c>
      <c r="F106" s="23"/>
      <c r="G106" s="202">
        <f>I106+K106+M106+O106</f>
        <v>2932.07078</v>
      </c>
      <c r="H106" s="202">
        <f>J106+L106+N106+P106+Q106</f>
        <v>0</v>
      </c>
      <c r="I106" s="202">
        <v>2932.07078</v>
      </c>
      <c r="J106" s="200"/>
      <c r="K106" s="207"/>
      <c r="L106" s="207"/>
      <c r="M106" s="207"/>
      <c r="N106" s="207"/>
      <c r="O106" s="207"/>
      <c r="P106" s="207"/>
      <c r="Q106" s="251"/>
    </row>
    <row r="107" spans="1:17" s="145" customFormat="1" ht="38.25" thickBot="1" x14ac:dyDescent="0.35">
      <c r="B107" s="22" t="s">
        <v>248</v>
      </c>
      <c r="C107" s="13" t="s">
        <v>121</v>
      </c>
      <c r="D107" s="14" t="s">
        <v>85</v>
      </c>
      <c r="E107" s="14">
        <v>5</v>
      </c>
      <c r="F107" s="14"/>
      <c r="G107" s="204"/>
      <c r="H107" s="204"/>
      <c r="I107" s="204"/>
      <c r="J107" s="201"/>
      <c r="K107" s="209"/>
      <c r="L107" s="209"/>
      <c r="M107" s="209"/>
      <c r="N107" s="209"/>
      <c r="O107" s="209"/>
      <c r="P107" s="209"/>
      <c r="Q107" s="252"/>
    </row>
    <row r="108" spans="1:17" s="145" customFormat="1" ht="57" thickBot="1" x14ac:dyDescent="0.35">
      <c r="B108" s="35" t="s">
        <v>155</v>
      </c>
      <c r="C108" s="36" t="s">
        <v>151</v>
      </c>
      <c r="D108" s="37" t="s">
        <v>35</v>
      </c>
      <c r="E108" s="37">
        <v>586</v>
      </c>
      <c r="F108" s="37"/>
      <c r="G108" s="38">
        <f>I108+K108+M108+O108</f>
        <v>247360</v>
      </c>
      <c r="H108" s="38">
        <f>J108+L108+N108+P108+Q108</f>
        <v>0</v>
      </c>
      <c r="I108" s="38">
        <v>247360</v>
      </c>
      <c r="J108" s="38"/>
      <c r="K108" s="46"/>
      <c r="L108" s="46"/>
      <c r="M108" s="46"/>
      <c r="N108" s="46"/>
      <c r="O108" s="46"/>
      <c r="P108" s="46"/>
      <c r="Q108" s="51"/>
    </row>
    <row r="109" spans="1:17" s="145" customFormat="1" ht="75" x14ac:dyDescent="0.3">
      <c r="B109" s="114" t="s">
        <v>249</v>
      </c>
      <c r="C109" s="18" t="s">
        <v>152</v>
      </c>
      <c r="D109" s="23" t="s">
        <v>26</v>
      </c>
      <c r="E109" s="23">
        <v>1.415</v>
      </c>
      <c r="F109" s="23"/>
      <c r="G109" s="202">
        <f>I109+K109+M109+O109</f>
        <v>33936.743476428601</v>
      </c>
      <c r="H109" s="202">
        <f>J109+L109+N109+P109+Q109</f>
        <v>0</v>
      </c>
      <c r="I109" s="202">
        <v>33936.743476428601</v>
      </c>
      <c r="J109" s="202"/>
      <c r="K109" s="200"/>
      <c r="L109" s="200"/>
      <c r="M109" s="200"/>
      <c r="N109" s="200"/>
      <c r="O109" s="200"/>
      <c r="P109" s="200"/>
      <c r="Q109" s="223"/>
    </row>
    <row r="110" spans="1:17" s="145" customFormat="1" ht="19.5" thickBot="1" x14ac:dyDescent="0.35">
      <c r="B110" s="22" t="s">
        <v>250</v>
      </c>
      <c r="C110" s="13" t="s">
        <v>122</v>
      </c>
      <c r="D110" s="14" t="s">
        <v>26</v>
      </c>
      <c r="E110" s="14">
        <v>1.415</v>
      </c>
      <c r="F110" s="14"/>
      <c r="G110" s="204"/>
      <c r="H110" s="204"/>
      <c r="I110" s="204"/>
      <c r="J110" s="204"/>
      <c r="K110" s="201"/>
      <c r="L110" s="201"/>
      <c r="M110" s="201"/>
      <c r="N110" s="201"/>
      <c r="O110" s="201"/>
      <c r="P110" s="201"/>
      <c r="Q110" s="224"/>
    </row>
    <row r="111" spans="1:17" s="145" customFormat="1" ht="19.5" thickBot="1" x14ac:dyDescent="0.35">
      <c r="B111" s="63"/>
      <c r="C111" s="36" t="s">
        <v>39</v>
      </c>
      <c r="D111" s="45"/>
      <c r="E111" s="45"/>
      <c r="F111" s="45"/>
      <c r="G111" s="38">
        <f>I111+K111+M111+O111</f>
        <v>4670913.3330700006</v>
      </c>
      <c r="H111" s="38">
        <f>J111+L111+N111+P111+Q111</f>
        <v>2260.5930899999998</v>
      </c>
      <c r="I111" s="38">
        <f>SUM(I112:I134)</f>
        <v>4670913.3330700006</v>
      </c>
      <c r="J111" s="38">
        <f t="shared" ref="J111:Q111" si="8">SUM(J112:J134)</f>
        <v>2260.5930899999998</v>
      </c>
      <c r="K111" s="38">
        <f t="shared" si="8"/>
        <v>0</v>
      </c>
      <c r="L111" s="38">
        <f t="shared" si="8"/>
        <v>0</v>
      </c>
      <c r="M111" s="38">
        <f t="shared" si="8"/>
        <v>0</v>
      </c>
      <c r="N111" s="38">
        <f t="shared" si="8"/>
        <v>0</v>
      </c>
      <c r="O111" s="38">
        <f t="shared" si="8"/>
        <v>0</v>
      </c>
      <c r="P111" s="38">
        <f t="shared" si="8"/>
        <v>0</v>
      </c>
      <c r="Q111" s="64">
        <f t="shared" si="8"/>
        <v>0</v>
      </c>
    </row>
    <row r="112" spans="1:17" s="154" customFormat="1" ht="38.25" thickBot="1" x14ac:dyDescent="0.35">
      <c r="A112" s="145"/>
      <c r="B112" s="80"/>
      <c r="C112" s="81" t="s">
        <v>73</v>
      </c>
      <c r="D112" s="82"/>
      <c r="E112" s="82"/>
      <c r="F112" s="82"/>
      <c r="G112" s="83"/>
      <c r="H112" s="83"/>
      <c r="I112" s="84"/>
      <c r="J112" s="84"/>
      <c r="K112" s="176"/>
      <c r="L112" s="176"/>
      <c r="M112" s="177"/>
      <c r="N112" s="177"/>
      <c r="O112" s="177"/>
      <c r="P112" s="177"/>
      <c r="Q112" s="178"/>
    </row>
    <row r="113" spans="1:17" s="145" customFormat="1" ht="37.5" x14ac:dyDescent="0.3">
      <c r="B113" s="52">
        <v>33</v>
      </c>
      <c r="C113" s="18" t="s">
        <v>74</v>
      </c>
      <c r="D113" s="28" t="s">
        <v>35</v>
      </c>
      <c r="E113" s="28">
        <v>2</v>
      </c>
      <c r="F113" s="28"/>
      <c r="G113" s="202">
        <f>I113+K113+M113+O113</f>
        <v>227603</v>
      </c>
      <c r="H113" s="202">
        <f>J113+L113+N113+P113+Q113</f>
        <v>0</v>
      </c>
      <c r="I113" s="202">
        <v>227603</v>
      </c>
      <c r="J113" s="202"/>
      <c r="K113" s="216"/>
      <c r="L113" s="216"/>
      <c r="M113" s="219"/>
      <c r="N113" s="219"/>
      <c r="O113" s="219"/>
      <c r="P113" s="219"/>
      <c r="Q113" s="248"/>
    </row>
    <row r="114" spans="1:17" s="145" customFormat="1" ht="19.5" thickBot="1" x14ac:dyDescent="0.35">
      <c r="B114" s="22" t="s">
        <v>251</v>
      </c>
      <c r="C114" s="13" t="s">
        <v>75</v>
      </c>
      <c r="D114" s="44" t="s">
        <v>35</v>
      </c>
      <c r="E114" s="44">
        <v>2</v>
      </c>
      <c r="F114" s="44"/>
      <c r="G114" s="204"/>
      <c r="H114" s="204"/>
      <c r="I114" s="204"/>
      <c r="J114" s="204"/>
      <c r="K114" s="218"/>
      <c r="L114" s="218"/>
      <c r="M114" s="215"/>
      <c r="N114" s="215"/>
      <c r="O114" s="215"/>
      <c r="P114" s="215"/>
      <c r="Q114" s="250"/>
    </row>
    <row r="115" spans="1:17" s="154" customFormat="1" ht="38.25" thickBot="1" x14ac:dyDescent="0.35">
      <c r="A115" s="145"/>
      <c r="B115" s="80"/>
      <c r="C115" s="81" t="s">
        <v>76</v>
      </c>
      <c r="D115" s="179"/>
      <c r="E115" s="180"/>
      <c r="F115" s="180"/>
      <c r="G115" s="179"/>
      <c r="H115" s="179"/>
      <c r="I115" s="181"/>
      <c r="J115" s="181"/>
      <c r="K115" s="179"/>
      <c r="L115" s="179"/>
      <c r="M115" s="179"/>
      <c r="N115" s="179"/>
      <c r="O115" s="179"/>
      <c r="P115" s="179"/>
      <c r="Q115" s="178"/>
    </row>
    <row r="116" spans="1:17" s="145" customFormat="1" ht="38.25" thickBot="1" x14ac:dyDescent="0.35">
      <c r="B116" s="53">
        <v>34</v>
      </c>
      <c r="C116" s="36" t="s">
        <v>77</v>
      </c>
      <c r="D116" s="37" t="s">
        <v>26</v>
      </c>
      <c r="E116" s="37">
        <v>48.5</v>
      </c>
      <c r="F116" s="37"/>
      <c r="G116" s="38">
        <f>I116+K116+M116+O116</f>
        <v>2000000</v>
      </c>
      <c r="H116" s="38">
        <f>J116+L116+N116+P116+Q116</f>
        <v>0</v>
      </c>
      <c r="I116" s="38">
        <v>2000000</v>
      </c>
      <c r="J116" s="38"/>
      <c r="K116" s="171"/>
      <c r="L116" s="171"/>
      <c r="M116" s="172"/>
      <c r="N116" s="172"/>
      <c r="O116" s="172"/>
      <c r="P116" s="172"/>
      <c r="Q116" s="148"/>
    </row>
    <row r="117" spans="1:17" s="145" customFormat="1" ht="19.5" thickBot="1" x14ac:dyDescent="0.35">
      <c r="B117" s="73">
        <v>35</v>
      </c>
      <c r="C117" s="34" t="s">
        <v>78</v>
      </c>
      <c r="D117" s="16" t="s">
        <v>26</v>
      </c>
      <c r="E117" s="16">
        <f>24.435+31.13</f>
        <v>55.564999999999998</v>
      </c>
      <c r="F117" s="16"/>
      <c r="G117" s="104">
        <f>I117+K117+M117+O117</f>
        <v>1000000</v>
      </c>
      <c r="H117" s="104">
        <f>J117+L117+N117+P117+Q117</f>
        <v>0</v>
      </c>
      <c r="I117" s="104">
        <v>1000000</v>
      </c>
      <c r="J117" s="104"/>
      <c r="K117" s="173"/>
      <c r="L117" s="173"/>
      <c r="M117" s="174"/>
      <c r="N117" s="174"/>
      <c r="O117" s="174"/>
      <c r="P117" s="174"/>
      <c r="Q117" s="175"/>
    </row>
    <row r="118" spans="1:17" s="145" customFormat="1" ht="38.25" thickBot="1" x14ac:dyDescent="0.35">
      <c r="B118" s="35" t="s">
        <v>252</v>
      </c>
      <c r="C118" s="36" t="s">
        <v>80</v>
      </c>
      <c r="D118" s="67" t="s">
        <v>35</v>
      </c>
      <c r="E118" s="67">
        <v>1</v>
      </c>
      <c r="F118" s="67"/>
      <c r="G118" s="38">
        <f>I118+K118+M118+O118</f>
        <v>15000</v>
      </c>
      <c r="H118" s="38">
        <f>J118+L118+N118+P118+Q118</f>
        <v>0</v>
      </c>
      <c r="I118" s="38">
        <v>15000</v>
      </c>
      <c r="J118" s="66"/>
      <c r="K118" s="182"/>
      <c r="L118" s="182"/>
      <c r="M118" s="183"/>
      <c r="N118" s="183"/>
      <c r="O118" s="183"/>
      <c r="P118" s="183"/>
      <c r="Q118" s="184"/>
    </row>
    <row r="119" spans="1:17" s="2" customFormat="1" ht="38.25" thickBot="1" x14ac:dyDescent="0.35">
      <c r="A119" s="134"/>
      <c r="B119" s="85"/>
      <c r="C119" s="86" t="s">
        <v>81</v>
      </c>
      <c r="D119" s="185"/>
      <c r="E119" s="186"/>
      <c r="F119" s="186"/>
      <c r="G119" s="185"/>
      <c r="H119" s="87"/>
      <c r="I119" s="187"/>
      <c r="J119" s="87"/>
      <c r="K119" s="188"/>
      <c r="L119" s="188"/>
      <c r="M119" s="189"/>
      <c r="N119" s="189"/>
      <c r="O119" s="189"/>
      <c r="P119" s="189"/>
      <c r="Q119" s="190"/>
    </row>
    <row r="120" spans="1:17" s="145" customFormat="1" ht="37.5" x14ac:dyDescent="0.3">
      <c r="B120" s="52">
        <v>37</v>
      </c>
      <c r="C120" s="18" t="s">
        <v>82</v>
      </c>
      <c r="D120" s="28" t="s">
        <v>30</v>
      </c>
      <c r="E120" s="28" t="s">
        <v>190</v>
      </c>
      <c r="F120" s="28"/>
      <c r="G120" s="202">
        <f>I120+K120+M120+O120</f>
        <v>160000</v>
      </c>
      <c r="H120" s="202">
        <f>J120+L120+N120+P120+Q120</f>
        <v>0</v>
      </c>
      <c r="I120" s="202">
        <v>160000</v>
      </c>
      <c r="J120" s="202"/>
      <c r="K120" s="216"/>
      <c r="L120" s="216"/>
      <c r="M120" s="219"/>
      <c r="N120" s="219"/>
      <c r="O120" s="219"/>
      <c r="P120" s="219"/>
      <c r="Q120" s="248"/>
    </row>
    <row r="121" spans="1:17" s="145" customFormat="1" ht="18.75" x14ac:dyDescent="0.3">
      <c r="B121" s="21" t="s">
        <v>156</v>
      </c>
      <c r="C121" s="12" t="s">
        <v>83</v>
      </c>
      <c r="D121" s="99" t="s">
        <v>26</v>
      </c>
      <c r="E121" s="99">
        <v>16</v>
      </c>
      <c r="F121" s="99"/>
      <c r="G121" s="203"/>
      <c r="H121" s="203"/>
      <c r="I121" s="203"/>
      <c r="J121" s="203"/>
      <c r="K121" s="217"/>
      <c r="L121" s="217"/>
      <c r="M121" s="220"/>
      <c r="N121" s="220"/>
      <c r="O121" s="220"/>
      <c r="P121" s="220"/>
      <c r="Q121" s="249"/>
    </row>
    <row r="122" spans="1:17" s="145" customFormat="1" ht="19.5" thickBot="1" x14ac:dyDescent="0.35">
      <c r="B122" s="22" t="s">
        <v>157</v>
      </c>
      <c r="C122" s="13" t="s">
        <v>84</v>
      </c>
      <c r="D122" s="14" t="s">
        <v>35</v>
      </c>
      <c r="E122" s="14">
        <v>3</v>
      </c>
      <c r="F122" s="14"/>
      <c r="G122" s="204"/>
      <c r="H122" s="204"/>
      <c r="I122" s="204"/>
      <c r="J122" s="204"/>
      <c r="K122" s="218"/>
      <c r="L122" s="218"/>
      <c r="M122" s="215"/>
      <c r="N122" s="215"/>
      <c r="O122" s="215"/>
      <c r="P122" s="215"/>
      <c r="Q122" s="250"/>
    </row>
    <row r="123" spans="1:17" s="145" customFormat="1" ht="56.25" x14ac:dyDescent="0.3">
      <c r="B123" s="114" t="s">
        <v>115</v>
      </c>
      <c r="C123" s="18" t="s">
        <v>199</v>
      </c>
      <c r="D123" s="23" t="s">
        <v>85</v>
      </c>
      <c r="E123" s="23">
        <v>12</v>
      </c>
      <c r="F123" s="23">
        <v>1</v>
      </c>
      <c r="G123" s="256">
        <f>I123+K123+M123+O123</f>
        <v>4363.6535400000002</v>
      </c>
      <c r="H123" s="256">
        <f>J123+L123+N123+P123+Q123</f>
        <v>2260.5930899999998</v>
      </c>
      <c r="I123" s="256">
        <v>4363.6535400000002</v>
      </c>
      <c r="J123" s="256">
        <v>2260.5930899999998</v>
      </c>
      <c r="K123" s="245"/>
      <c r="L123" s="245"/>
      <c r="M123" s="245"/>
      <c r="N123" s="245"/>
      <c r="O123" s="245"/>
      <c r="P123" s="245"/>
      <c r="Q123" s="253"/>
    </row>
    <row r="124" spans="1:17" s="145" customFormat="1" ht="18.75" x14ac:dyDescent="0.3">
      <c r="B124" s="21" t="s">
        <v>253</v>
      </c>
      <c r="C124" s="12" t="s">
        <v>116</v>
      </c>
      <c r="D124" s="99" t="s">
        <v>85</v>
      </c>
      <c r="E124" s="99">
        <v>12</v>
      </c>
      <c r="F124" s="99"/>
      <c r="G124" s="257"/>
      <c r="H124" s="257"/>
      <c r="I124" s="257"/>
      <c r="J124" s="257"/>
      <c r="K124" s="246"/>
      <c r="L124" s="246"/>
      <c r="M124" s="246"/>
      <c r="N124" s="246"/>
      <c r="O124" s="246"/>
      <c r="P124" s="246"/>
      <c r="Q124" s="254"/>
    </row>
    <row r="125" spans="1:17" s="146" customFormat="1" ht="38.25" thickBot="1" x14ac:dyDescent="0.35">
      <c r="B125" s="22" t="s">
        <v>254</v>
      </c>
      <c r="C125" s="13" t="s">
        <v>204</v>
      </c>
      <c r="D125" s="44" t="s">
        <v>85</v>
      </c>
      <c r="E125" s="54"/>
      <c r="F125" s="14">
        <v>1</v>
      </c>
      <c r="G125" s="258"/>
      <c r="H125" s="258"/>
      <c r="I125" s="258"/>
      <c r="J125" s="258"/>
      <c r="K125" s="247"/>
      <c r="L125" s="247"/>
      <c r="M125" s="247"/>
      <c r="N125" s="247"/>
      <c r="O125" s="247"/>
      <c r="P125" s="247"/>
      <c r="Q125" s="255"/>
    </row>
    <row r="126" spans="1:17" s="145" customFormat="1" ht="56.25" x14ac:dyDescent="0.3">
      <c r="B126" s="114" t="s">
        <v>117</v>
      </c>
      <c r="C126" s="18" t="s">
        <v>178</v>
      </c>
      <c r="D126" s="23" t="s">
        <v>85</v>
      </c>
      <c r="E126" s="23">
        <v>8</v>
      </c>
      <c r="F126" s="23"/>
      <c r="G126" s="202">
        <f>I126+K126+M126+O126</f>
        <v>790000</v>
      </c>
      <c r="H126" s="202">
        <f>J126+L126+N126+P126+Q126</f>
        <v>0</v>
      </c>
      <c r="I126" s="202">
        <v>790000</v>
      </c>
      <c r="J126" s="202"/>
      <c r="K126" s="200"/>
      <c r="L126" s="200"/>
      <c r="M126" s="200"/>
      <c r="N126" s="200"/>
      <c r="O126" s="200"/>
      <c r="P126" s="200"/>
      <c r="Q126" s="223"/>
    </row>
    <row r="127" spans="1:17" s="145" customFormat="1" ht="37.5" x14ac:dyDescent="0.3">
      <c r="B127" s="21" t="s">
        <v>173</v>
      </c>
      <c r="C127" s="12" t="s">
        <v>179</v>
      </c>
      <c r="D127" s="99" t="s">
        <v>85</v>
      </c>
      <c r="E127" s="99">
        <v>6</v>
      </c>
      <c r="F127" s="99"/>
      <c r="G127" s="203"/>
      <c r="H127" s="203"/>
      <c r="I127" s="203"/>
      <c r="J127" s="203"/>
      <c r="K127" s="211"/>
      <c r="L127" s="211"/>
      <c r="M127" s="211"/>
      <c r="N127" s="211"/>
      <c r="O127" s="211"/>
      <c r="P127" s="211"/>
      <c r="Q127" s="237"/>
    </row>
    <row r="128" spans="1:17" s="145" customFormat="1" ht="38.25" thickBot="1" x14ac:dyDescent="0.35">
      <c r="B128" s="22" t="s">
        <v>255</v>
      </c>
      <c r="C128" s="13" t="s">
        <v>118</v>
      </c>
      <c r="D128" s="14" t="s">
        <v>85</v>
      </c>
      <c r="E128" s="14">
        <v>2</v>
      </c>
      <c r="F128" s="14"/>
      <c r="G128" s="204"/>
      <c r="H128" s="204"/>
      <c r="I128" s="204"/>
      <c r="J128" s="204"/>
      <c r="K128" s="201"/>
      <c r="L128" s="201"/>
      <c r="M128" s="201"/>
      <c r="N128" s="201"/>
      <c r="O128" s="201"/>
      <c r="P128" s="201"/>
      <c r="Q128" s="224"/>
    </row>
    <row r="129" spans="2:17" s="145" customFormat="1" ht="112.5" x14ac:dyDescent="0.3">
      <c r="B129" s="114" t="s">
        <v>158</v>
      </c>
      <c r="C129" s="18" t="s">
        <v>154</v>
      </c>
      <c r="D129" s="23" t="s">
        <v>189</v>
      </c>
      <c r="E129" s="23">
        <v>47</v>
      </c>
      <c r="F129" s="23"/>
      <c r="G129" s="202">
        <f>I129+K129+M129+O129</f>
        <v>36930.38164</v>
      </c>
      <c r="H129" s="202">
        <f>J129+L129+N129+P129+Q129</f>
        <v>0</v>
      </c>
      <c r="I129" s="202">
        <v>36930.38164</v>
      </c>
      <c r="J129" s="202"/>
      <c r="K129" s="200"/>
      <c r="L129" s="200"/>
      <c r="M129" s="200"/>
      <c r="N129" s="200"/>
      <c r="O129" s="200"/>
      <c r="P129" s="200"/>
      <c r="Q129" s="223"/>
    </row>
    <row r="130" spans="2:17" s="145" customFormat="1" ht="19.5" thickBot="1" x14ac:dyDescent="0.35">
      <c r="B130" s="22" t="s">
        <v>174</v>
      </c>
      <c r="C130" s="55" t="s">
        <v>111</v>
      </c>
      <c r="D130" s="14" t="s">
        <v>35</v>
      </c>
      <c r="E130" s="14">
        <v>47</v>
      </c>
      <c r="F130" s="14"/>
      <c r="G130" s="204"/>
      <c r="H130" s="204"/>
      <c r="I130" s="204"/>
      <c r="J130" s="204"/>
      <c r="K130" s="201"/>
      <c r="L130" s="201"/>
      <c r="M130" s="201"/>
      <c r="N130" s="201"/>
      <c r="O130" s="201"/>
      <c r="P130" s="201"/>
      <c r="Q130" s="224"/>
    </row>
    <row r="131" spans="2:17" s="145" customFormat="1" ht="112.5" x14ac:dyDescent="0.3">
      <c r="B131" s="43" t="s">
        <v>159</v>
      </c>
      <c r="C131" s="24" t="s">
        <v>200</v>
      </c>
      <c r="D131" s="30" t="s">
        <v>189</v>
      </c>
      <c r="E131" s="30">
        <v>31</v>
      </c>
      <c r="F131" s="30"/>
      <c r="G131" s="206">
        <f>I131+K131+M131+O131</f>
        <v>30576.297890000002</v>
      </c>
      <c r="H131" s="206">
        <f>J131+L131+N131+P131+Q131</f>
        <v>0</v>
      </c>
      <c r="I131" s="206">
        <v>30576.297890000002</v>
      </c>
      <c r="J131" s="206"/>
      <c r="K131" s="213"/>
      <c r="L131" s="213"/>
      <c r="M131" s="213"/>
      <c r="N131" s="213"/>
      <c r="O131" s="213"/>
      <c r="P131" s="213"/>
      <c r="Q131" s="235"/>
    </row>
    <row r="132" spans="2:17" s="145" customFormat="1" ht="19.5" thickBot="1" x14ac:dyDescent="0.35">
      <c r="B132" s="29" t="s">
        <v>256</v>
      </c>
      <c r="C132" s="56" t="s">
        <v>111</v>
      </c>
      <c r="D132" s="27" t="s">
        <v>35</v>
      </c>
      <c r="E132" s="27">
        <v>31</v>
      </c>
      <c r="F132" s="27"/>
      <c r="G132" s="210"/>
      <c r="H132" s="210"/>
      <c r="I132" s="210"/>
      <c r="J132" s="210"/>
      <c r="K132" s="212"/>
      <c r="L132" s="212"/>
      <c r="M132" s="212"/>
      <c r="N132" s="212"/>
      <c r="O132" s="212"/>
      <c r="P132" s="212"/>
      <c r="Q132" s="236"/>
    </row>
    <row r="133" spans="2:17" s="145" customFormat="1" ht="56.25" customHeight="1" x14ac:dyDescent="0.3">
      <c r="B133" s="221" t="s">
        <v>257</v>
      </c>
      <c r="C133" s="274" t="s">
        <v>201</v>
      </c>
      <c r="D133" s="276" t="s">
        <v>35</v>
      </c>
      <c r="E133" s="276">
        <v>549</v>
      </c>
      <c r="F133" s="276"/>
      <c r="G133" s="202">
        <f>I133+K133+M133+O133</f>
        <v>406440</v>
      </c>
      <c r="H133" s="202">
        <f>J133+L133+N133+P133+Q133</f>
        <v>0</v>
      </c>
      <c r="I133" s="202">
        <v>406440</v>
      </c>
      <c r="J133" s="202"/>
      <c r="K133" s="200"/>
      <c r="L133" s="200"/>
      <c r="M133" s="200"/>
      <c r="N133" s="200"/>
      <c r="O133" s="200"/>
      <c r="P133" s="200"/>
      <c r="Q133" s="223"/>
    </row>
    <row r="134" spans="2:17" s="145" customFormat="1" ht="19.5" thickBot="1" x14ac:dyDescent="0.35">
      <c r="B134" s="222"/>
      <c r="C134" s="275"/>
      <c r="D134" s="277"/>
      <c r="E134" s="277"/>
      <c r="F134" s="277"/>
      <c r="G134" s="204"/>
      <c r="H134" s="204"/>
      <c r="I134" s="204"/>
      <c r="J134" s="204"/>
      <c r="K134" s="201"/>
      <c r="L134" s="201"/>
      <c r="M134" s="201"/>
      <c r="N134" s="201"/>
      <c r="O134" s="201"/>
      <c r="P134" s="201"/>
      <c r="Q134" s="224"/>
    </row>
    <row r="135" spans="2:17" s="6" customFormat="1" ht="29.25" customHeight="1" x14ac:dyDescent="0.3">
      <c r="B135" s="131"/>
      <c r="C135" s="132"/>
      <c r="D135" s="133"/>
      <c r="E135" s="133"/>
      <c r="F135" s="133"/>
      <c r="G135" s="134"/>
      <c r="H135" s="134"/>
      <c r="I135" s="135"/>
      <c r="J135" s="135"/>
      <c r="K135" s="134"/>
      <c r="L135" s="134"/>
    </row>
    <row r="136" spans="2:17" s="6" customFormat="1" ht="30" customHeight="1" x14ac:dyDescent="0.3">
      <c r="B136" s="131"/>
      <c r="C136" s="132"/>
      <c r="D136" s="133"/>
      <c r="E136" s="133"/>
      <c r="F136" s="133"/>
      <c r="G136" s="134"/>
      <c r="H136" s="134"/>
      <c r="I136" s="135"/>
      <c r="J136" s="135"/>
      <c r="K136" s="134"/>
      <c r="L136" s="134"/>
    </row>
  </sheetData>
  <mergeCells count="347">
    <mergeCell ref="C133:C134"/>
    <mergeCell ref="D133:D134"/>
    <mergeCell ref="E133:E134"/>
    <mergeCell ref="F133:F134"/>
    <mergeCell ref="N95:N96"/>
    <mergeCell ref="P95:P96"/>
    <mergeCell ref="N103:N105"/>
    <mergeCell ref="P103:P105"/>
    <mergeCell ref="H106:H107"/>
    <mergeCell ref="J106:J107"/>
    <mergeCell ref="L106:L107"/>
    <mergeCell ref="N106:N107"/>
    <mergeCell ref="P106:P107"/>
    <mergeCell ref="P97:P98"/>
    <mergeCell ref="H99:H100"/>
    <mergeCell ref="J99:J100"/>
    <mergeCell ref="L99:L100"/>
    <mergeCell ref="N99:N100"/>
    <mergeCell ref="P99:P100"/>
    <mergeCell ref="P101:P102"/>
    <mergeCell ref="G97:G98"/>
    <mergeCell ref="G95:G96"/>
    <mergeCell ref="J126:J128"/>
    <mergeCell ref="L126:L128"/>
    <mergeCell ref="Q95:Q96"/>
    <mergeCell ref="K97:K98"/>
    <mergeCell ref="G129:G130"/>
    <mergeCell ref="B11:B12"/>
    <mergeCell ref="C11:C12"/>
    <mergeCell ref="P25:P27"/>
    <mergeCell ref="H45:H46"/>
    <mergeCell ref="J45:J46"/>
    <mergeCell ref="L45:L46"/>
    <mergeCell ref="N45:N46"/>
    <mergeCell ref="P45:P46"/>
    <mergeCell ref="M45:M46"/>
    <mergeCell ref="O45:O46"/>
    <mergeCell ref="I45:I46"/>
    <mergeCell ref="K45:K46"/>
    <mergeCell ref="P33:P38"/>
    <mergeCell ref="O39:O43"/>
    <mergeCell ref="N33:N38"/>
    <mergeCell ref="O33:O38"/>
    <mergeCell ref="G28:G29"/>
    <mergeCell ref="H28:H29"/>
    <mergeCell ref="N28:N29"/>
    <mergeCell ref="O28:O29"/>
    <mergeCell ref="P28:P29"/>
    <mergeCell ref="I28:I29"/>
    <mergeCell ref="J28:J29"/>
    <mergeCell ref="K28:K29"/>
    <mergeCell ref="L28:L29"/>
    <mergeCell ref="M28:M29"/>
    <mergeCell ref="Q45:Q46"/>
    <mergeCell ref="Q50:Q52"/>
    <mergeCell ref="Q48:Q49"/>
    <mergeCell ref="Q53:Q55"/>
    <mergeCell ref="Q30:Q32"/>
    <mergeCell ref="I30:I32"/>
    <mergeCell ref="Q28:Q29"/>
    <mergeCell ref="Q33:Q38"/>
    <mergeCell ref="Q56:Q58"/>
    <mergeCell ref="Q91:Q94"/>
    <mergeCell ref="O50:O52"/>
    <mergeCell ref="B10:Q10"/>
    <mergeCell ref="L20:L22"/>
    <mergeCell ref="N20:N22"/>
    <mergeCell ref="P20:P22"/>
    <mergeCell ref="H23:H24"/>
    <mergeCell ref="J23:J24"/>
    <mergeCell ref="L23:L24"/>
    <mergeCell ref="N23:N24"/>
    <mergeCell ref="P23:P24"/>
    <mergeCell ref="Q20:Q22"/>
    <mergeCell ref="Q23:Q24"/>
    <mergeCell ref="G20:G22"/>
    <mergeCell ref="I20:I22"/>
    <mergeCell ref="K20:K22"/>
    <mergeCell ref="M20:M22"/>
    <mergeCell ref="O20:O22"/>
    <mergeCell ref="G23:G24"/>
    <mergeCell ref="Q86:Q87"/>
    <mergeCell ref="Q60:Q62"/>
    <mergeCell ref="L56:L58"/>
    <mergeCell ref="Q63:Q69"/>
    <mergeCell ref="Q129:Q130"/>
    <mergeCell ref="G103:G105"/>
    <mergeCell ref="I103:I105"/>
    <mergeCell ref="K103:K105"/>
    <mergeCell ref="M103:M105"/>
    <mergeCell ref="O103:O105"/>
    <mergeCell ref="Q103:Q105"/>
    <mergeCell ref="Q106:Q107"/>
    <mergeCell ref="G106:G107"/>
    <mergeCell ref="G120:G122"/>
    <mergeCell ref="I120:I122"/>
    <mergeCell ref="G126:G128"/>
    <mergeCell ref="I126:I128"/>
    <mergeCell ref="K126:K128"/>
    <mergeCell ref="M126:M128"/>
    <mergeCell ref="Q123:Q125"/>
    <mergeCell ref="K106:K107"/>
    <mergeCell ref="G123:G125"/>
    <mergeCell ref="H123:H125"/>
    <mergeCell ref="I123:I125"/>
    <mergeCell ref="J123:J125"/>
    <mergeCell ref="K123:K125"/>
    <mergeCell ref="L123:L125"/>
    <mergeCell ref="M123:M125"/>
    <mergeCell ref="Q97:Q98"/>
    <mergeCell ref="Q120:Q122"/>
    <mergeCell ref="G109:G110"/>
    <mergeCell ref="G101:G102"/>
    <mergeCell ref="K109:K110"/>
    <mergeCell ref="M109:M110"/>
    <mergeCell ref="O109:O110"/>
    <mergeCell ref="Q109:Q110"/>
    <mergeCell ref="K113:K114"/>
    <mergeCell ref="M113:M114"/>
    <mergeCell ref="O113:O114"/>
    <mergeCell ref="Q113:Q114"/>
    <mergeCell ref="G113:G114"/>
    <mergeCell ref="I113:I114"/>
    <mergeCell ref="I109:I110"/>
    <mergeCell ref="H103:H105"/>
    <mergeCell ref="J103:J105"/>
    <mergeCell ref="L103:L105"/>
    <mergeCell ref="M106:M107"/>
    <mergeCell ref="P120:P122"/>
    <mergeCell ref="H101:H102"/>
    <mergeCell ref="J101:J102"/>
    <mergeCell ref="L101:L102"/>
    <mergeCell ref="N101:N102"/>
    <mergeCell ref="N126:N128"/>
    <mergeCell ref="P126:P128"/>
    <mergeCell ref="P123:P125"/>
    <mergeCell ref="I99:I100"/>
    <mergeCell ref="K99:K100"/>
    <mergeCell ref="I101:I102"/>
    <mergeCell ref="K101:K102"/>
    <mergeCell ref="M101:M102"/>
    <mergeCell ref="O101:O102"/>
    <mergeCell ref="L120:L122"/>
    <mergeCell ref="N120:N122"/>
    <mergeCell ref="O106:O107"/>
    <mergeCell ref="N123:N125"/>
    <mergeCell ref="O123:O125"/>
    <mergeCell ref="M99:M100"/>
    <mergeCell ref="O99:O100"/>
    <mergeCell ref="H109:H110"/>
    <mergeCell ref="J109:J110"/>
    <mergeCell ref="L109:L110"/>
    <mergeCell ref="N109:N110"/>
    <mergeCell ref="P109:P110"/>
    <mergeCell ref="I106:I107"/>
    <mergeCell ref="M95:M96"/>
    <mergeCell ref="O95:O96"/>
    <mergeCell ref="G56:G58"/>
    <mergeCell ref="G60:G62"/>
    <mergeCell ref="I60:I62"/>
    <mergeCell ref="K60:K62"/>
    <mergeCell ref="M60:M62"/>
    <mergeCell ref="O60:O62"/>
    <mergeCell ref="G86:G87"/>
    <mergeCell ref="N63:N69"/>
    <mergeCell ref="J86:J87"/>
    <mergeCell ref="L86:L87"/>
    <mergeCell ref="N86:N87"/>
    <mergeCell ref="I86:I87"/>
    <mergeCell ref="K86:K87"/>
    <mergeCell ref="M86:M87"/>
    <mergeCell ref="O86:O87"/>
    <mergeCell ref="H86:H87"/>
    <mergeCell ref="P39:P43"/>
    <mergeCell ref="J48:J49"/>
    <mergeCell ref="H50:H52"/>
    <mergeCell ref="J50:J52"/>
    <mergeCell ref="H53:H55"/>
    <mergeCell ref="J53:J55"/>
    <mergeCell ref="H56:H58"/>
    <mergeCell ref="J56:J58"/>
    <mergeCell ref="I50:I52"/>
    <mergeCell ref="K50:K52"/>
    <mergeCell ref="M50:M52"/>
    <mergeCell ref="M39:M43"/>
    <mergeCell ref="P48:P49"/>
    <mergeCell ref="L50:L52"/>
    <mergeCell ref="N50:N52"/>
    <mergeCell ref="P50:P52"/>
    <mergeCell ref="L53:L55"/>
    <mergeCell ref="N53:N55"/>
    <mergeCell ref="P53:P55"/>
    <mergeCell ref="P56:P58"/>
    <mergeCell ref="G45:G46"/>
    <mergeCell ref="G48:G49"/>
    <mergeCell ref="I48:I49"/>
    <mergeCell ref="K48:K49"/>
    <mergeCell ref="M48:M49"/>
    <mergeCell ref="O48:O49"/>
    <mergeCell ref="G50:G52"/>
    <mergeCell ref="N56:N58"/>
    <mergeCell ref="L48:L49"/>
    <mergeCell ref="N48:N49"/>
    <mergeCell ref="I56:I58"/>
    <mergeCell ref="K56:K58"/>
    <mergeCell ref="M56:M58"/>
    <mergeCell ref="O56:O58"/>
    <mergeCell ref="G53:G55"/>
    <mergeCell ref="I53:I55"/>
    <mergeCell ref="K53:K55"/>
    <mergeCell ref="M53:M55"/>
    <mergeCell ref="O53:O55"/>
    <mergeCell ref="H48:H49"/>
    <mergeCell ref="Q131:Q132"/>
    <mergeCell ref="O126:O128"/>
    <mergeCell ref="I25:I27"/>
    <mergeCell ref="K25:K27"/>
    <mergeCell ref="M25:M27"/>
    <mergeCell ref="O25:O27"/>
    <mergeCell ref="H25:H27"/>
    <mergeCell ref="J25:J27"/>
    <mergeCell ref="L25:L27"/>
    <mergeCell ref="N25:N27"/>
    <mergeCell ref="H33:H38"/>
    <mergeCell ref="I33:I38"/>
    <mergeCell ref="N30:N32"/>
    <mergeCell ref="O30:O32"/>
    <mergeCell ref="P30:P32"/>
    <mergeCell ref="Q39:Q43"/>
    <mergeCell ref="H126:H128"/>
    <mergeCell ref="H97:H98"/>
    <mergeCell ref="J97:J98"/>
    <mergeCell ref="L97:L98"/>
    <mergeCell ref="I95:I96"/>
    <mergeCell ref="I97:I98"/>
    <mergeCell ref="N97:N98"/>
    <mergeCell ref="Q126:Q128"/>
    <mergeCell ref="D11:D12"/>
    <mergeCell ref="H20:H22"/>
    <mergeCell ref="J20:J22"/>
    <mergeCell ref="E11:F12"/>
    <mergeCell ref="G11:H12"/>
    <mergeCell ref="I12:J12"/>
    <mergeCell ref="K12:L12"/>
    <mergeCell ref="G39:G43"/>
    <mergeCell ref="I39:I43"/>
    <mergeCell ref="K39:K43"/>
    <mergeCell ref="G25:G27"/>
    <mergeCell ref="G33:G38"/>
    <mergeCell ref="I11:Q11"/>
    <mergeCell ref="M12:N12"/>
    <mergeCell ref="H39:H43"/>
    <mergeCell ref="J39:J43"/>
    <mergeCell ref="L39:L43"/>
    <mergeCell ref="N39:N43"/>
    <mergeCell ref="Q25:Q27"/>
    <mergeCell ref="I23:I24"/>
    <mergeCell ref="K23:K24"/>
    <mergeCell ref="M23:M24"/>
    <mergeCell ref="O23:O24"/>
    <mergeCell ref="O12:P12"/>
    <mergeCell ref="H133:H134"/>
    <mergeCell ref="J133:J134"/>
    <mergeCell ref="L133:L134"/>
    <mergeCell ref="N133:N134"/>
    <mergeCell ref="P133:P134"/>
    <mergeCell ref="O131:O132"/>
    <mergeCell ref="H129:H130"/>
    <mergeCell ref="J129:J130"/>
    <mergeCell ref="L129:L130"/>
    <mergeCell ref="N129:N130"/>
    <mergeCell ref="P129:P130"/>
    <mergeCell ref="H131:H132"/>
    <mergeCell ref="J131:J132"/>
    <mergeCell ref="L131:L132"/>
    <mergeCell ref="N131:N132"/>
    <mergeCell ref="P131:P132"/>
    <mergeCell ref="I129:I130"/>
    <mergeCell ref="K129:K130"/>
    <mergeCell ref="M129:M130"/>
    <mergeCell ref="O129:O130"/>
    <mergeCell ref="B133:B134"/>
    <mergeCell ref="G133:G134"/>
    <mergeCell ref="I133:I134"/>
    <mergeCell ref="K133:K134"/>
    <mergeCell ref="M133:M134"/>
    <mergeCell ref="Q99:Q100"/>
    <mergeCell ref="Q101:Q102"/>
    <mergeCell ref="H113:H114"/>
    <mergeCell ref="J113:J114"/>
    <mergeCell ref="L113:L114"/>
    <mergeCell ref="N113:N114"/>
    <mergeCell ref="P113:P114"/>
    <mergeCell ref="H120:H122"/>
    <mergeCell ref="G99:G100"/>
    <mergeCell ref="K120:K122"/>
    <mergeCell ref="M120:M122"/>
    <mergeCell ref="O120:O122"/>
    <mergeCell ref="G131:G132"/>
    <mergeCell ref="I131:I132"/>
    <mergeCell ref="K131:K132"/>
    <mergeCell ref="M131:M132"/>
    <mergeCell ref="O133:O134"/>
    <mergeCell ref="Q133:Q134"/>
    <mergeCell ref="J120:J122"/>
    <mergeCell ref="P86:P87"/>
    <mergeCell ref="H91:H94"/>
    <mergeCell ref="J91:J94"/>
    <mergeCell ref="L91:L94"/>
    <mergeCell ref="N91:N94"/>
    <mergeCell ref="P91:P94"/>
    <mergeCell ref="H95:H96"/>
    <mergeCell ref="J95:J96"/>
    <mergeCell ref="L95:L96"/>
    <mergeCell ref="K95:K96"/>
    <mergeCell ref="I91:I94"/>
    <mergeCell ref="K91:K94"/>
    <mergeCell ref="M91:M94"/>
    <mergeCell ref="O91:O94"/>
    <mergeCell ref="P60:P62"/>
    <mergeCell ref="H63:H69"/>
    <mergeCell ref="J63:J69"/>
    <mergeCell ref="L63:L69"/>
    <mergeCell ref="P63:P69"/>
    <mergeCell ref="I63:I69"/>
    <mergeCell ref="K63:K69"/>
    <mergeCell ref="M63:M69"/>
    <mergeCell ref="O63:O69"/>
    <mergeCell ref="H30:H32"/>
    <mergeCell ref="G30:G32"/>
    <mergeCell ref="J33:J38"/>
    <mergeCell ref="K33:K38"/>
    <mergeCell ref="L33:L38"/>
    <mergeCell ref="M33:M38"/>
    <mergeCell ref="J30:J32"/>
    <mergeCell ref="K30:K32"/>
    <mergeCell ref="L30:L32"/>
    <mergeCell ref="M30:M32"/>
    <mergeCell ref="M97:M98"/>
    <mergeCell ref="O97:O98"/>
    <mergeCell ref="G91:G94"/>
    <mergeCell ref="C80:O80"/>
    <mergeCell ref="G63:G69"/>
    <mergeCell ref="H60:H62"/>
    <mergeCell ref="J60:J62"/>
    <mergeCell ref="L60:L62"/>
    <mergeCell ref="N60:N62"/>
  </mergeCells>
  <phoneticPr fontId="17" type="noConversion"/>
  <pageMargins left="0.31496062992125984" right="0.19" top="0.8" bottom="0.31496062992125984" header="0.31496062992125984" footer="0.31496062992125984"/>
  <pageSetup paperSize="9" scale="40" fitToHeight="5" orientation="landscape" r:id="rId1"/>
  <rowBreaks count="4" manualBreakCount="4">
    <brk id="24" max="16" man="1"/>
    <brk id="55" max="16" man="1"/>
    <brk id="96" max="16" man="1"/>
    <brk id="115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сайт АО "АЖК"</vt:lpstr>
      <vt:lpstr>'на сайт АО "АЖК"'!Заголовки_для_печати</vt:lpstr>
      <vt:lpstr>'на сайт АО "АЖК"'!Область_печати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Козлова Наталья</dc:creator>
  <cp:lastModifiedBy>Темиржанова Эльмира Бахтолловна</cp:lastModifiedBy>
  <cp:lastPrinted>2024-07-23T09:54:49Z</cp:lastPrinted>
  <dcterms:created xsi:type="dcterms:W3CDTF">2019-10-29T01:57:16Z</dcterms:created>
  <dcterms:modified xsi:type="dcterms:W3CDTF">2024-07-23T11:25:47Z</dcterms:modified>
</cp:coreProperties>
</file>