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se\УИ\Исполнение ИП (СМИ) за 2025г\Исполнение ИП за 1 квартал 2025 года\"/>
    </mc:Choice>
  </mc:AlternateContent>
  <xr:revisionPtr revIDLastSave="0" documentId="13_ncr:1_{696152F7-0898-4CB9-926A-D0DB095B0BBE}" xr6:coauthVersionLast="36" xr6:coauthVersionMax="36" xr10:uidLastSave="{00000000-0000-0000-0000-000000000000}"/>
  <bookViews>
    <workbookView xWindow="14295" yWindow="0" windowWidth="14610" windowHeight="15585" xr2:uid="{00000000-000D-0000-FFFF-FFFF00000000}"/>
  </bookViews>
  <sheets>
    <sheet name="Исправлено по МЭ" sheetId="3" r:id="rId1"/>
  </sheets>
  <definedNames>
    <definedName name="_xlnm.Print_Titles" localSheetId="0">'Исправлено по МЭ'!$17:$21</definedName>
  </definedNames>
  <calcPr calcId="191029"/>
</workbook>
</file>

<file path=xl/calcChain.xml><?xml version="1.0" encoding="utf-8"?>
<calcChain xmlns="http://schemas.openxmlformats.org/spreadsheetml/2006/main">
  <c r="H50" i="3" l="1"/>
  <c r="I50" i="3"/>
  <c r="J50" i="3"/>
  <c r="K50" i="3"/>
  <c r="L50" i="3"/>
  <c r="M50" i="3"/>
  <c r="N50" i="3"/>
  <c r="O50" i="3"/>
  <c r="P50" i="3"/>
  <c r="I26" i="3"/>
  <c r="I23" i="3" s="1"/>
  <c r="J26" i="3"/>
  <c r="J23" i="3" s="1"/>
  <c r="K26" i="3"/>
  <c r="K23" i="3" s="1"/>
  <c r="L26" i="3"/>
  <c r="L23" i="3" s="1"/>
  <c r="M26" i="3"/>
  <c r="M23" i="3" s="1"/>
  <c r="N26" i="3"/>
  <c r="O26" i="3"/>
  <c r="P26" i="3"/>
  <c r="M25" i="3"/>
  <c r="N25" i="3"/>
  <c r="O25" i="3"/>
  <c r="P25" i="3"/>
  <c r="I24" i="3"/>
  <c r="J24" i="3"/>
  <c r="K24" i="3"/>
  <c r="H97" i="3"/>
  <c r="H83" i="3"/>
  <c r="H40" i="3"/>
  <c r="H35" i="3"/>
  <c r="H27" i="3"/>
  <c r="F27" i="3" s="1"/>
  <c r="G42" i="3"/>
  <c r="G97" i="3"/>
  <c r="F51" i="3"/>
  <c r="G74" i="3"/>
  <c r="H74" i="3"/>
  <c r="I74" i="3"/>
  <c r="J74" i="3"/>
  <c r="K74" i="3"/>
  <c r="L74" i="3"/>
  <c r="M74" i="3"/>
  <c r="N74" i="3"/>
  <c r="O74" i="3"/>
  <c r="P74" i="3"/>
  <c r="G123" i="3"/>
  <c r="G122" i="3" s="1"/>
  <c r="H123" i="3"/>
  <c r="H122" i="3" s="1"/>
  <c r="H119" i="3" s="1"/>
  <c r="H25" i="3" s="1"/>
  <c r="I123" i="3"/>
  <c r="I122" i="3" s="1"/>
  <c r="I119" i="3" s="1"/>
  <c r="I25" i="3" s="1"/>
  <c r="J123" i="3"/>
  <c r="J122" i="3" s="1"/>
  <c r="J119" i="3" s="1"/>
  <c r="J25" i="3" s="1"/>
  <c r="K123" i="3"/>
  <c r="K122" i="3" s="1"/>
  <c r="K119" i="3" s="1"/>
  <c r="K25" i="3" s="1"/>
  <c r="L123" i="3"/>
  <c r="L122" i="3" s="1"/>
  <c r="L119" i="3" s="1"/>
  <c r="L25" i="3" s="1"/>
  <c r="M123" i="3"/>
  <c r="M122" i="3" s="1"/>
  <c r="M119" i="3" s="1"/>
  <c r="N123" i="3"/>
  <c r="N122" i="3" s="1"/>
  <c r="N119" i="3" s="1"/>
  <c r="O123" i="3"/>
  <c r="O122" i="3" s="1"/>
  <c r="O119" i="3" s="1"/>
  <c r="P123" i="3"/>
  <c r="P122" i="3" s="1"/>
  <c r="P119" i="3" s="1"/>
  <c r="F123" i="3"/>
  <c r="H115" i="3"/>
  <c r="I115" i="3"/>
  <c r="J115" i="3"/>
  <c r="K115" i="3"/>
  <c r="L115" i="3"/>
  <c r="M115" i="3"/>
  <c r="N115" i="3"/>
  <c r="O115" i="3"/>
  <c r="P115" i="3"/>
  <c r="I83" i="3"/>
  <c r="J83" i="3"/>
  <c r="K83" i="3"/>
  <c r="L83" i="3"/>
  <c r="L24" i="3" s="1"/>
  <c r="M83" i="3"/>
  <c r="M24" i="3" s="1"/>
  <c r="N83" i="3"/>
  <c r="N24" i="3" s="1"/>
  <c r="O83" i="3"/>
  <c r="O24" i="3" s="1"/>
  <c r="P83" i="3"/>
  <c r="P24" i="3" s="1"/>
  <c r="G49" i="3"/>
  <c r="G48" i="3"/>
  <c r="G47" i="3"/>
  <c r="G46" i="3"/>
  <c r="G45" i="3"/>
  <c r="G40" i="3"/>
  <c r="G38" i="3"/>
  <c r="G35" i="3"/>
  <c r="G32" i="3"/>
  <c r="G30" i="3"/>
  <c r="G27" i="3"/>
  <c r="K22" i="3" l="1"/>
  <c r="H26" i="3"/>
  <c r="H23" i="3" s="1"/>
  <c r="H22" i="3" s="1"/>
  <c r="J22" i="3"/>
  <c r="G26" i="3"/>
  <c r="H24" i="3"/>
  <c r="P23" i="3"/>
  <c r="P22" i="3" s="1"/>
  <c r="O23" i="3"/>
  <c r="N23" i="3"/>
  <c r="I22" i="3"/>
  <c r="L22" i="3"/>
  <c r="M22" i="3"/>
  <c r="O22" i="3"/>
  <c r="N22" i="3"/>
  <c r="F122" i="3" l="1"/>
  <c r="G121" i="3"/>
  <c r="F121" i="3"/>
  <c r="G120" i="3"/>
  <c r="G119" i="3" s="1"/>
  <c r="G25" i="3" s="1"/>
  <c r="F120" i="3"/>
  <c r="F119" i="3"/>
  <c r="F25" i="3" s="1"/>
  <c r="G116" i="3"/>
  <c r="G115" i="3" s="1"/>
  <c r="F116" i="3"/>
  <c r="F115" i="3"/>
  <c r="G114" i="3"/>
  <c r="F114" i="3"/>
  <c r="F113" i="3"/>
  <c r="F112" i="3"/>
  <c r="G111" i="3"/>
  <c r="F111" i="3"/>
  <c r="F110" i="3"/>
  <c r="F109" i="3"/>
  <c r="G108" i="3"/>
  <c r="F108" i="3"/>
  <c r="F107" i="3"/>
  <c r="F106" i="3"/>
  <c r="G105" i="3"/>
  <c r="F105" i="3"/>
  <c r="G102" i="3"/>
  <c r="F102" i="3"/>
  <c r="G100" i="3"/>
  <c r="F100" i="3"/>
  <c r="F97" i="3"/>
  <c r="G93" i="3"/>
  <c r="F93" i="3"/>
  <c r="G88" i="3"/>
  <c r="G83" i="3" s="1"/>
  <c r="G24" i="3" s="1"/>
  <c r="F88" i="3"/>
  <c r="G84" i="3"/>
  <c r="F84" i="3"/>
  <c r="F81" i="3"/>
  <c r="F80" i="3"/>
  <c r="F79" i="3"/>
  <c r="F78" i="3"/>
  <c r="F77" i="3"/>
  <c r="F76" i="3"/>
  <c r="F75" i="3"/>
  <c r="G70" i="3"/>
  <c r="F70" i="3"/>
  <c r="G69" i="3"/>
  <c r="F69" i="3"/>
  <c r="G67" i="3"/>
  <c r="F67" i="3"/>
  <c r="G62" i="3"/>
  <c r="F62" i="3"/>
  <c r="G58" i="3"/>
  <c r="F58" i="3"/>
  <c r="G53" i="3"/>
  <c r="F53" i="3"/>
  <c r="G51" i="3"/>
  <c r="F49" i="3"/>
  <c r="F48" i="3"/>
  <c r="F47" i="3"/>
  <c r="F46" i="3"/>
  <c r="F45" i="3"/>
  <c r="F44" i="3"/>
  <c r="F43" i="3"/>
  <c r="F42" i="3"/>
  <c r="F40" i="3"/>
  <c r="F38" i="3"/>
  <c r="F35" i="3"/>
  <c r="D33" i="3"/>
  <c r="F32" i="3"/>
  <c r="F30" i="3"/>
  <c r="F50" i="3" l="1"/>
  <c r="G50" i="3"/>
  <c r="G23" i="3" s="1"/>
  <c r="G22" i="3" s="1"/>
  <c r="F26" i="3"/>
  <c r="F74" i="3"/>
  <c r="F83" i="3"/>
  <c r="F24" i="3" s="1"/>
  <c r="F23" i="3" l="1"/>
  <c r="F22" i="3" s="1"/>
</calcChain>
</file>

<file path=xl/sharedStrings.xml><?xml version="1.0" encoding="utf-8"?>
<sst xmlns="http://schemas.openxmlformats.org/spreadsheetml/2006/main" count="420" uniqueCount="287">
  <si>
    <t>№п/п</t>
  </si>
  <si>
    <t>Наименование мероприятий инвестиционной программы</t>
  </si>
  <si>
    <t>Единица измерений</t>
  </si>
  <si>
    <t>Сумма инвестиций, тыс.тенге (без НДС)</t>
  </si>
  <si>
    <t>Источник финансирования, тыс.тенге</t>
  </si>
  <si>
    <t>Бюджетные средства</t>
  </si>
  <si>
    <t>Нерегулируемая (иная) деятельность</t>
  </si>
  <si>
    <t>по г.Алматы</t>
  </si>
  <si>
    <t xml:space="preserve">Приложение
к совместному приказу вице-министра энергетики Республики Казахстан №__________ от «______»_______________  2023 года и 
Руководителя Департамента Комитета по регулированию естественных монополий Министерства национальной экономики Республики Казахстан по городу Алматы №__________ от «______»_______________ 2023 года и Руководителя Департамента Комитета по регулированию естественных монополий Министерства национальной экономики Республики Казахстан по  Алматинской области №__________ от «______»_______________ 2023 года </t>
  </si>
  <si>
    <t>Реконструкция ПС 220/110/10кВ №7 АХБК</t>
  </si>
  <si>
    <t>СМР</t>
  </si>
  <si>
    <t>1.1.</t>
  </si>
  <si>
    <t>Выполнение комплекса работ по реконструкции ОРУ-110кВ с заменой маслянных выключателей на элегазовые, с монтажом релейной защиты и автоматики и организацией каналов связи СДТУ</t>
  </si>
  <si>
    <t>комплекс</t>
  </si>
  <si>
    <t>1.2.</t>
  </si>
  <si>
    <t>Реконструкция и новое строительство электрических сетей 10-6-0,4 кВ по РЭС-2, замена перегруженных и отработавших нормативный срок КЛ для повышения надежности электроснабжения</t>
  </si>
  <si>
    <t>км</t>
  </si>
  <si>
    <t>2.1.</t>
  </si>
  <si>
    <t>Реконструкция и новое строительство электрических сетей 10-6-0,4 кВ по РЭС-4, замена перегруженных и отработавших нормативный срок КЛ для повышения надежности электроснабжения</t>
  </si>
  <si>
    <t>км
шт</t>
  </si>
  <si>
    <t>3.1.</t>
  </si>
  <si>
    <t>3.2.</t>
  </si>
  <si>
    <t>Реконструкция существующих ТП с установкой КТПБ-10/0,4кВ взамен существующих КТП</t>
  </si>
  <si>
    <t>шт</t>
  </si>
  <si>
    <t>Автоматизированная система коммерческого учета электроэнергии ПС областных РЭС и РП города, и расширение существующих систем диспетчеризации с установкой систем телемеханики и связи в ЖРЭС, ТРЭС АО «АЖК</t>
  </si>
  <si>
    <t>4.1.</t>
  </si>
  <si>
    <t>Установка систем телемеханики в ТП города</t>
  </si>
  <si>
    <t>комплект</t>
  </si>
  <si>
    <t>по Алматинской области</t>
  </si>
  <si>
    <t>Строительство двух ЛЭП-110 кВ ПС 220/110/10 кВ «Каскелен» - ПС 110/35/10 кВ № 94А «Северный Каскелен», с отпайкой к  ПС 110/10 кВ № 27А «Каскелен»</t>
  </si>
  <si>
    <t>Приобретение кабельно-проводниковой продукции и строительсво ЛЭП</t>
  </si>
  <si>
    <t>Реконструкция электрических сетей 10/0,4кВ РЭС "Отеген батыр"</t>
  </si>
  <si>
    <t>Замена ВЛ-0,4 на ВЛИ-0,4кВ</t>
  </si>
  <si>
    <t>Замена ВЛ-10кВ на ВЛИ-10кВ</t>
  </si>
  <si>
    <t>Реконструкция электрических сетей 6-10/0,4кВ Карасайского РЭС</t>
  </si>
  <si>
    <t xml:space="preserve">Замена ВЛ-0,4 на ВЛИ-0,4кВ </t>
  </si>
  <si>
    <t>Реконструкция электрических сетей 6-10/0,4кВ Талгарского РЭС</t>
  </si>
  <si>
    <t>ПСД</t>
  </si>
  <si>
    <t>компл</t>
  </si>
  <si>
    <r>
      <t xml:space="preserve">Капитальный ремонт распределительных сетей и оборудования: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ремонт оборудования ПС-35 кВ и выше, ремонт ЛЭП -35 кВ и выше, ремонт ВЛ-6-10 кВ, ремонт ВЛ-0,4кВ, ремонт КЛ-10 кВ, ремонт КЛ-0,4 кВ, ремонт оборудования ТП, ремонт средств связи, ремонт релейной защиты и автоматики, замена электроизмерительных приборов, ремонт оргтехники.</t>
    </r>
  </si>
  <si>
    <t>г.Алматы</t>
  </si>
  <si>
    <t>12</t>
  </si>
  <si>
    <t>13</t>
  </si>
  <si>
    <t>14</t>
  </si>
  <si>
    <t>15</t>
  </si>
  <si>
    <t>«Реконструкция и новое строительство электрических сетей 6-10 кВ по РЭС-1, РЭС-2, РЭС-5, РЭС-6, РЭС-7 замена перегруженных и отработавших нормативный срок КЛ для повышения надежности электроснабжения»</t>
  </si>
  <si>
    <t>Замена КЛ 6кВ на 10кВ</t>
  </si>
  <si>
    <t>Замена КТП</t>
  </si>
  <si>
    <t>Реконструкция оборудования ТП</t>
  </si>
  <si>
    <t>17</t>
  </si>
  <si>
    <t>Перевод электрических сетей 6 кВ РП-48, РП-49 и ТП-001 на повышенное напряжение 10 кВ. Замена оборудования и прокладка новых КЛ-10 кВ</t>
  </si>
  <si>
    <t>Замена КЛ-6кВ на КЛ-10кВ</t>
  </si>
  <si>
    <t>21</t>
  </si>
  <si>
    <t>7</t>
  </si>
  <si>
    <t>8</t>
  </si>
  <si>
    <t>9</t>
  </si>
  <si>
    <t>10</t>
  </si>
  <si>
    <t>11</t>
  </si>
  <si>
    <t>16</t>
  </si>
  <si>
    <t>18</t>
  </si>
  <si>
    <t>19</t>
  </si>
  <si>
    <t>20</t>
  </si>
  <si>
    <t>Реконструкция ТП</t>
  </si>
  <si>
    <t>22</t>
  </si>
  <si>
    <t>24</t>
  </si>
  <si>
    <t>25</t>
  </si>
  <si>
    <t>Капитальный ремонт распределительных сетей и оборудования</t>
  </si>
  <si>
    <t>Увеличение уставного капитала</t>
  </si>
  <si>
    <t>13.1</t>
  </si>
  <si>
    <t>16.1</t>
  </si>
  <si>
    <t>21.1</t>
  </si>
  <si>
    <t>21.2</t>
  </si>
  <si>
    <t>21.3</t>
  </si>
  <si>
    <t>Реконструкция ПС 110 кВ №46А "Шоссейная" с заменой трансформаторов на 2х63МВА с КРУН-10кВ</t>
  </si>
  <si>
    <t>ВСЕГО на 2025 год</t>
  </si>
  <si>
    <t>Итого утвержденная инвестиционная программа на 2025 год</t>
  </si>
  <si>
    <t>Выполнение комплекса работ по реконструкции ОРУ-220кВ с заменой маслянных выключателей на элегазовые с монтажом релейной защиты и автоматики, организацией каналов связи СДТУ</t>
  </si>
  <si>
    <t>Строительство ЗРУ-10кВ</t>
  </si>
  <si>
    <t>2,429
5</t>
  </si>
  <si>
    <t>Приобретение и прокладка КЛ-10кВ взамен существующей КЛ-6кВ</t>
  </si>
  <si>
    <t>13,7
14</t>
  </si>
  <si>
    <t>4.2.</t>
  </si>
  <si>
    <t>Дополнительно устанавливаемые ТП-10/0,4кВ</t>
  </si>
  <si>
    <t xml:space="preserve">Установка ячейки в КРУН-10кВ ПС-124А </t>
  </si>
  <si>
    <t>Строительство нового РП-10кВ</t>
  </si>
  <si>
    <t>Прокладка новой КЛ-10кВ</t>
  </si>
  <si>
    <t>«Реконструкция и новое строительство электрических сетей 6-10 кВ по РЭС-1, РЭС-2, РЭС-4, РЭС-5, РЭС-6, РЭС-7 замена перегруженных и отработавших нормативный срок КЛ для повышения надежности электроснабжения»</t>
  </si>
  <si>
    <t>«Реконструкция ВЛ-0,4 кВ по РЭС с заменой проводов на СИП, в том числе строительство и реконструкция существующих ТП-6-10/0,4 кВ для разгрузки перегруженных ТП-6-10/0,4 кВ»</t>
  </si>
  <si>
    <t>Замена ВЛ - 0,4кВ на СИП</t>
  </si>
  <si>
    <t>Установка дополнительных ТП</t>
  </si>
  <si>
    <t>14.1</t>
  </si>
  <si>
    <t>14.2</t>
  </si>
  <si>
    <t>14.3</t>
  </si>
  <si>
    <t>15.1</t>
  </si>
  <si>
    <t>Перевод отрезка ВЛ-220кВ №2063/2073 от ПС №147А Таугуль" до опоры №9 в КЛ-220кВ"</t>
  </si>
  <si>
    <t>Перевод ВЛ-220 кВ в КЛ-220кВ</t>
  </si>
  <si>
    <t>РЭС-3 ВЛ-0,4 кВ ВЛ-0,4кВ ТП-3132</t>
  </si>
  <si>
    <t xml:space="preserve"> РЭС-3 ВЛ-0,4кВ ТП-3019</t>
  </si>
  <si>
    <t xml:space="preserve"> РЭС-3 ВЛ-0,4кВ ТП-3502</t>
  </si>
  <si>
    <t xml:space="preserve"> РЭС-3 ВЛ-0,4кВ ТП-3023</t>
  </si>
  <si>
    <t xml:space="preserve"> РЭС-3 ВЛ-0,4кВ ТП-3026</t>
  </si>
  <si>
    <t xml:space="preserve"> РЭС-3 ВЛ-0,4кВ ТП-3107</t>
  </si>
  <si>
    <t xml:space="preserve"> РЭС-3 ВЛ-0,4кВ ТП-3606</t>
  </si>
  <si>
    <t xml:space="preserve"> РЭС-3 ВЛ-0,4кВ ТП-3028</t>
  </si>
  <si>
    <t xml:space="preserve"> РЭС-3 ВЛ-0,4кВ ТП-3432</t>
  </si>
  <si>
    <t>РЭС-5 ВЛ-0,4кВ ТП-5086</t>
  </si>
  <si>
    <t>РЭС-5 ВЛ-0,4кВ ТП-5050</t>
  </si>
  <si>
    <t>РЭС-5 ВЛ-0,4кВ ТП-5046</t>
  </si>
  <si>
    <t>РЭС-5 ВЛ-0,4кВ ТП-5144</t>
  </si>
  <si>
    <t>РЭС-5 ВЛ-0,4кВ ТП-5202</t>
  </si>
  <si>
    <t>РЭС-5 КЛ-0,4кВ ТП-556- ВРУ ж/д-35, ТП-556- к/я-34</t>
  </si>
  <si>
    <t>РЭС-5 КЛ-0,4кВ ТП-5333- ГРЩ-1, ТП-5333- ГРЩ-2</t>
  </si>
  <si>
    <t>РЭС-5 КЛ-0,4кВ ТП-5667- к/я-7, к/я-7-к/я-9, ТП-5667-к/я-10, к/я-9-ГРЩ ж/д-173, ГРЩ ж/д-173-к/я-10</t>
  </si>
  <si>
    <t>РЭС-5 КЛ-0,4кВ ТП-5176-к/я-2, к/я-2-к/я-1, к/я-1-к/я столовой, ТП-5176-к/я столовой</t>
  </si>
  <si>
    <t>РЭС-5 КЛ-0,4кВ ТП-690-к/я-19а, ТП-690-к/я-2, к/я-2-к/я-19а</t>
  </si>
  <si>
    <t>РЭС-5 КЛ-0,4кВ ТП-5013-ГРЩ ж/д-47</t>
  </si>
  <si>
    <t>РЭС-5 КЛ-0,4кВ ТП-5013-ГРЩ ж/д-27</t>
  </si>
  <si>
    <t>РЭС-5 КЛ-0,4кВ ТП-5013- к/я-41</t>
  </si>
  <si>
    <t>РЭС-5 КЛ-0,4кВ ТП-5013 к/я-41-к/я-51</t>
  </si>
  <si>
    <t>РЭС-6  ВЛ-0,4кВ ТП-6217</t>
  </si>
  <si>
    <t xml:space="preserve">РЭС-6  ВЛ-0,4кВ ТП-6497 </t>
  </si>
  <si>
    <t xml:space="preserve">РЭС-6  ВЛ-0,4кВ ТП-6474 </t>
  </si>
  <si>
    <t>РЭС-6  ВЛ-0,4кВ ТП-6474 Восток</t>
  </si>
  <si>
    <t>РЭС-6 КЛ-0,4 кВ кВ ТП-6078 КЯ-1</t>
  </si>
  <si>
    <t>РЭС-6 Оборудование ТП-6246</t>
  </si>
  <si>
    <t>РЭС-6 Оборудование ТП-6497</t>
  </si>
  <si>
    <t>РЭС-7 ТП-7278</t>
  </si>
  <si>
    <t>РЭС-7 ТП-7351</t>
  </si>
  <si>
    <t>РЭС-7 ТП-7529</t>
  </si>
  <si>
    <t>РЭС-7 ТП-7512</t>
  </si>
  <si>
    <t>РЭС-7 ТП-7310</t>
  </si>
  <si>
    <t>РЭС-6 Оборудование ТП-6547</t>
  </si>
  <si>
    <t>работа</t>
  </si>
  <si>
    <t>Прокладка кабеля 10 кВ</t>
  </si>
  <si>
    <t>17.1</t>
  </si>
  <si>
    <t>Замена ТП с установкой КТПБ</t>
  </si>
  <si>
    <t>16.2</t>
  </si>
  <si>
    <t>16.3</t>
  </si>
  <si>
    <t>16.4</t>
  </si>
  <si>
    <t>Проектно-изыскательные работы</t>
  </si>
  <si>
    <t>Поставка опор</t>
  </si>
  <si>
    <t>Устройство защиты Защита микропроцессорная универсальная трехфазная направленная МТЗ для применения в установках СН для отходящих линий и питающих присоединений, а также в качестве резервной защиты для оборудования высокого напряжения серий MiCOM P127.</t>
  </si>
  <si>
    <t>Маршрутизатор   нижнего класса</t>
  </si>
  <si>
    <t xml:space="preserve">Трансформатор напряжения ЗНОМ-35У1 </t>
  </si>
  <si>
    <t>Устройство защиты  Микропроцессорное реле напряжения</t>
  </si>
  <si>
    <t>Устройства для защиты генераторов, электродвигателей, трансформаторов, распределительных сетей, линий, шин, фидеров и т.д.</t>
  </si>
  <si>
    <t>Шкаф оперативного тока для распределительного устройства</t>
  </si>
  <si>
    <t>Ремонт ВЛ-10кВ ф.14-93И уч. Ойкарагай</t>
  </si>
  <si>
    <t>Поставка кабельно-проводниковой продукции</t>
  </si>
  <si>
    <t>Высокочастотный заградитель ВЗ-1250-0.5 с ЭНЗ и ОПН с полосой заграждения 160-1000 кГц ВЗ-1250-0,5 УХЛ1</t>
  </si>
  <si>
    <t>5</t>
  </si>
  <si>
    <t>6</t>
  </si>
  <si>
    <t>19.1</t>
  </si>
  <si>
    <t>19.2</t>
  </si>
  <si>
    <t>22.1</t>
  </si>
  <si>
    <t>22.2</t>
  </si>
  <si>
    <t>22.3</t>
  </si>
  <si>
    <t>23.1</t>
  </si>
  <si>
    <t>5.1</t>
  </si>
  <si>
    <t>6.1</t>
  </si>
  <si>
    <t>15.3</t>
  </si>
  <si>
    <t xml:space="preserve">	Заместитель Председателя Правления - Главный инженер</t>
  </si>
  <si>
    <t>Исполнительный директор по строительству и ремонту</t>
  </si>
  <si>
    <t>Сагымбеков Ж. Б.</t>
  </si>
  <si>
    <t>Жакупбеков Н. Е.</t>
  </si>
  <si>
    <t>Рустемов Д.Ш.</t>
  </si>
  <si>
    <t xml:space="preserve"> Ерікұлы А.</t>
  </si>
  <si>
    <t>Сламбеков А.Г.</t>
  </si>
  <si>
    <t>Информация о реализации инвестиционной программы (проекта) в разрезе источников финансирования, тыс. тенге</t>
  </si>
  <si>
    <t>Информация субъекта естественной монополии</t>
  </si>
  <si>
    <t>АО "Алатау Жарық Компаниясы"</t>
  </si>
  <si>
    <t>(наименование субъекта)</t>
  </si>
  <si>
    <t>передача и распределение электрической энергии</t>
  </si>
  <si>
    <t>(вид деятельности)</t>
  </si>
  <si>
    <t>о ходе исполнения субъектом инвестиционной программы за 1 квартал 2025 года</t>
  </si>
  <si>
    <t>Количество в натуральных показателях</t>
  </si>
  <si>
    <t>план</t>
  </si>
  <si>
    <t>факт</t>
  </si>
  <si>
    <t>собственные средства</t>
  </si>
  <si>
    <t>заемные средства</t>
  </si>
  <si>
    <t>7.1</t>
  </si>
  <si>
    <t>7.2</t>
  </si>
  <si>
    <t>48,143
12</t>
  </si>
  <si>
    <t>15.2</t>
  </si>
  <si>
    <t>14.4</t>
  </si>
  <si>
    <t>Закуп и монтаж автоматизированной системы коммерческого учета электроэнергии с установкой  ТТ на 110/35/10/6кВ на ПС области с установкой системы телемеханники</t>
  </si>
  <si>
    <t>Реконструкция РУ-6кВ, РУ-0,4кВс установкой необходимого количества линейных ячеек в ТП-2044, ТП-2070, ТП-2362, ТП-2181, ТП-2056</t>
  </si>
  <si>
    <r>
      <t xml:space="preserve">Разработка ПСД «Строительство «заход-выхода» ЛЭП-110кВ №103А/104А на ПС-220/110/10 кВ №154А «Коян-коз со строительством КРУЭ-110кВ» 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</si>
  <si>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r>
      <t xml:space="preserve">Разработка ПСД "Строительство заход-выход" ЛЭП-110кВ №154А на ПС №166А "Бесагаш" 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</si>
  <si>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r>
      <t xml:space="preserve">Разработка ПСД «Модернизация систем мониторинга видеонаблюдения, контроля и управления доступом и пожарно-охранной сигнализации на объектах АО «АЖК»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</si>
  <si>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t>34,828
1</t>
  </si>
  <si>
    <t>19.3</t>
  </si>
  <si>
    <t>Поставка Линейно-подвесной арматуры</t>
  </si>
  <si>
    <t>20.1</t>
  </si>
  <si>
    <t>20.2</t>
  </si>
  <si>
    <t>20.3</t>
  </si>
  <si>
    <t>20.4</t>
  </si>
  <si>
    <t>20.5</t>
  </si>
  <si>
    <t>20.6</t>
  </si>
  <si>
    <t>20.7</t>
  </si>
  <si>
    <t>Утвержденные в 2023 году дополнительные мероприятия на 2025 год</t>
  </si>
  <si>
    <t>22.4</t>
  </si>
  <si>
    <t>23</t>
  </si>
  <si>
    <t>23.2</t>
  </si>
  <si>
    <t>23.3</t>
  </si>
  <si>
    <t>24.1</t>
  </si>
  <si>
    <r>
      <t xml:space="preserve"> Реконструкция ЛЭП-110кВ №103А/104А с заменой существующего провода на композитный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</si>
  <si>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r>
      <t xml:space="preserve">Комплексные работы под ключ "Реконструкция КЛ РП-142, РП-145, РП-177 (РЭС-5) 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</si>
  <si>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t>26</t>
  </si>
  <si>
    <t>26.1</t>
  </si>
  <si>
    <t>26.2</t>
  </si>
  <si>
    <t>27</t>
  </si>
  <si>
    <t>27.1</t>
  </si>
  <si>
    <t>27.2</t>
  </si>
  <si>
    <t>28</t>
  </si>
  <si>
    <t>28.1</t>
  </si>
  <si>
    <t>28.2</t>
  </si>
  <si>
    <t>29</t>
  </si>
  <si>
    <t>29.1</t>
  </si>
  <si>
    <t>29.2</t>
  </si>
  <si>
    <t>30</t>
  </si>
  <si>
    <t>31.1</t>
  </si>
  <si>
    <t>1</t>
  </si>
  <si>
    <t>2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</si>
  <si>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</si>
  <si>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</si>
  <si>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</si>
  <si>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</si>
  <si>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</si>
  <si>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</si>
  <si>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</si>
  <si>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</si>
  <si>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</si>
  <si>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</si>
  <si>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</si>
  <si>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</si>
  <si>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</si>
  <si>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</si>
  <si>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</si>
  <si>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</si>
  <si>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</si>
  <si>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</si>
  <si>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</si>
  <si>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</si>
  <si>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</si>
  <si>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</si>
  <si>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</si>
  <si>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</si>
  <si>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</si>
  <si>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</si>
  <si>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</si>
  <si>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</si>
  <si>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</si>
  <si>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</si>
  <si>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</si>
  <si>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</si>
  <si>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</si>
  <si>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</si>
  <si>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</si>
  <si>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</si>
  <si>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</si>
  <si>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r>
      <t xml:space="preserve">Реконструкция и новое строительство электрических сетей 10-6-0,4 кВ , замена перегруженных и отработавщих нормативный срок КЛ для повышения надежности по РЭС-1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</si>
  <si>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r>
      <t xml:space="preserve">Реконструкция и новое строительство электрических сетей 10-6-0,4 кВ , замена перегруженных и отработавщих нормативный срок КЛ для повышения надежности по РЭС-6 </t>
    </r>
    <r>
      <rPr>
        <sz val="14"/>
        <color rgb="FFFF0000"/>
        <rFont val="Times New Roman"/>
        <family val="1"/>
        <charset val="204"/>
      </rPr>
      <t xml:space="preserve">(Перенос срока исполнения мероприятии с 2024 года) </t>
    </r>
  </si>
  <si>
    <r>
      <t xml:space="preserve">Разработка ПСД «Расширение и установка систем </t>
    </r>
    <r>
      <rPr>
        <b/>
        <sz val="14"/>
        <color theme="1"/>
        <rFont val="Times New Roman"/>
        <family val="1"/>
        <charset val="204"/>
      </rPr>
      <t xml:space="preserve">ТМ на ПС, РП АО АЖК»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</si>
  <si>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r>
      <t xml:space="preserve">Разработка ПСД «Расширение и установка систем </t>
    </r>
    <r>
      <rPr>
        <b/>
        <sz val="14"/>
        <color theme="1"/>
        <rFont val="Times New Roman"/>
        <family val="1"/>
        <charset val="204"/>
      </rPr>
      <t xml:space="preserve">АСКУЭ на ПС, РП АО «АЖК»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</si>
  <si>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r>
      <t xml:space="preserve">Комплексные работы под ключ «Реконструкция ВЛ-0,4-10 кВ и ТП-10/0,4 кВ», ОБРЭС, с.Туймебаев»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</si>
  <si>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r>
      <t xml:space="preserve">Капитальный ремонт распределительных сетей и оборудования: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ремонт оборудования ПС-35 кВ и выше, ремонт ЛЭП -35 кВ и выше, ремонт ВЛ-6-10 кВ, ремонт ВЛ-0,4кВ, ремонт КЛ-10 кВ, ремонт КЛ-0,4 кВ, ремонт оборудования ТП, ремонт средств связи, ремонт релейной защиты и автоматики, замена электроизмерительных приборов, ремонт оргтехники.</t>
    </r>
    <r>
      <rPr>
        <b/>
        <sz val="14"/>
        <rFont val="Times New Roman"/>
        <family val="1"/>
        <charset val="204"/>
      </rPr>
      <t xml:space="preserve"> 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</si>
  <si>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r>
      <t xml:space="preserve">Комплексные работы под ключ Реконструкция КЛ от ТЭЦ-1 (РЭС-1)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</si>
  <si>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r>
      <t xml:space="preserve">Комплексные работы под ключ Реконструкция КЛ РП-116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</si>
  <si>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r>
      <t xml:space="preserve">Комплексные работы под ключ Реконструкция КЛ РП-13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</si>
  <si>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r>
      <t xml:space="preserve">Разработка ПСД: "Реконструкция ВЛ-0,4кВ от ТП ПС-23А" РЭС-5 город Алматы, Бостандыкский район"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</si>
  <si>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r>
      <t xml:space="preserve">Реконструкция ПС 110 кВ №46А "Шоссейная" с заменой трансформаторов на 2х63МВА с КРУН-10кВ </t>
    </r>
    <r>
      <rPr>
        <sz val="14"/>
        <color rgb="FFFF0000"/>
        <rFont val="Times New Roman"/>
        <family val="1"/>
        <charset val="204"/>
      </rPr>
      <t>(Перенос срока исполнения мероприятии с 2024 года)</t>
    </r>
  </si>
  <si>
    <t>Утвержденные в 2024 году дополнительные мероприятия на 2025 год</t>
  </si>
  <si>
    <t>Итого утвержденные в 2023 году дополнительные мероприятия на 2025 год</t>
  </si>
  <si>
    <t>123,966
1</t>
  </si>
  <si>
    <t>48,922
3</t>
  </si>
  <si>
    <t>Тулеуов А.К.</t>
  </si>
  <si>
    <t xml:space="preserve">Начальник управления строительства </t>
  </si>
  <si>
    <t>Начальник управления перспективного развития</t>
  </si>
  <si>
    <t>И.о. Начальника  производственно-технического управления</t>
  </si>
  <si>
    <t>Джумагулов Д.C.</t>
  </si>
  <si>
    <t>Итого утвержденные в 2024 году дополнительные мероприятия на 2025 год</t>
  </si>
  <si>
    <t>штука</t>
  </si>
  <si>
    <t>Исполнитель: Темиржанова Э.Б.</t>
  </si>
  <si>
    <t>вн.т.2431</t>
  </si>
  <si>
    <t>24.2</t>
  </si>
  <si>
    <t>Приобретение кабеля 10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</si>
</sst>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* #,##0_р_._-;\-* #,##0_р_._-;_-* &quot;-&quot;??_р_._-;_-@_-"/>
    <numFmt numFmtId="165" formatCode="_-* #,##0.00_р_._-;\-* #,##0.00_р_._-;_-* &quot;-&quot;??_р_._-;_-@_-"/>
    <numFmt numFmtId="166" formatCode="0.000"/>
    <numFmt numFmtId="167" formatCode="_-* #,##0.00\ _р_._-;\-* #,##0.00\ _р_._-;_-* &quot;-&quot;??\ _р_._-;_-@_-"/>
  </numFmts>
  <fonts count="26" x14ac:knownFonts="1">
    <font>
      <sz val="11"/>
      <color theme="1"/>
      <name val="Calibri"/>
      <family val="2"/>
      <charset val="204"/>
      <scheme val="minor"/>
    </font>
    <font>
      <sz val="10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8"/>
      <color rgb="FF00000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5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1" fillId="0" borderId="0">
      <alignment horizontal="left" vertical="top"/>
    </xf>
    <xf numFmtId="0" fontId="9" fillId="0" borderId="0"/>
    <xf numFmtId="0" fontId="3" fillId="0" borderId="0"/>
    <xf numFmtId="0" fontId="1" fillId="0" borderId="0"/>
    <xf numFmtId="0" fontId="10" fillId="0" borderId="0"/>
    <xf numFmtId="0" fontId="4" fillId="0" borderId="0"/>
    <xf numFmtId="0" fontId="4" fillId="0" borderId="0"/>
    <xf numFmtId="165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6" fillId="0" borderId="0">
      <alignment vertical="top"/>
    </xf>
    <xf numFmtId="0" fontId="2" fillId="0" borderId="0"/>
    <xf numFmtId="9" fontId="6" fillId="0" borderId="0" applyFont="0" applyFill="0" applyBorder="0" applyAlignment="0" applyProtection="0"/>
  </cellStyleXfs>
  <cellXfs count="278">
    <xf numFmtId="0" fontId="0" fillId="0" borderId="0" xfId="0"/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3" fontId="7" fillId="2" borderId="0" xfId="0" applyNumberFormat="1" applyFont="1" applyFill="1"/>
    <xf numFmtId="2" fontId="5" fillId="2" borderId="0" xfId="0" applyNumberFormat="1" applyFont="1" applyFill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2" borderId="0" xfId="0" applyFont="1" applyFill="1"/>
    <xf numFmtId="49" fontId="12" fillId="0" borderId="0" xfId="0" applyNumberFormat="1" applyFont="1" applyAlignment="1">
      <alignment horizontal="center"/>
    </xf>
    <xf numFmtId="0" fontId="15" fillId="0" borderId="0" xfId="0" applyFont="1" applyAlignment="1">
      <alignment horizontal="left" indent="8"/>
    </xf>
    <xf numFmtId="0" fontId="15" fillId="0" borderId="0" xfId="0" applyFont="1" applyAlignment="1">
      <alignment horizontal="left" vertical="center" indent="50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2" fillId="3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3" fillId="3" borderId="19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3" fillId="0" borderId="0" xfId="0" applyFont="1" applyFill="1"/>
    <xf numFmtId="0" fontId="8" fillId="0" borderId="0" xfId="0" applyFont="1" applyFill="1" applyAlignment="1">
      <alignment vertical="center"/>
    </xf>
    <xf numFmtId="49" fontId="12" fillId="0" borderId="0" xfId="0" applyNumberFormat="1" applyFont="1" applyFill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/>
    </xf>
    <xf numFmtId="0" fontId="15" fillId="3" borderId="1" xfId="0" applyFont="1" applyFill="1" applyBorder="1"/>
    <xf numFmtId="49" fontId="12" fillId="2" borderId="11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vertical="center"/>
    </xf>
    <xf numFmtId="49" fontId="12" fillId="3" borderId="20" xfId="0" applyNumberFormat="1" applyFont="1" applyFill="1" applyBorder="1" applyAlignment="1">
      <alignment horizontal="center" vertical="center"/>
    </xf>
    <xf numFmtId="49" fontId="12" fillId="3" borderId="24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49" fontId="12" fillId="3" borderId="19" xfId="0" applyNumberFormat="1" applyFont="1" applyFill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center" vertical="center" wrapText="1"/>
    </xf>
    <xf numFmtId="164" fontId="13" fillId="0" borderId="3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3" fontId="12" fillId="3" borderId="9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0" fontId="14" fillId="2" borderId="5" xfId="0" applyFont="1" applyFill="1" applyBorder="1"/>
    <xf numFmtId="0" fontId="17" fillId="0" borderId="0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center" vertical="center"/>
    </xf>
    <xf numFmtId="3" fontId="12" fillId="3" borderId="7" xfId="0" applyNumberFormat="1" applyFont="1" applyFill="1" applyBorder="1" applyAlignment="1">
      <alignment horizontal="center" vertical="center"/>
    </xf>
    <xf numFmtId="49" fontId="12" fillId="0" borderId="19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 wrapText="1"/>
    </xf>
    <xf numFmtId="3" fontId="12" fillId="0" borderId="9" xfId="0" applyNumberFormat="1" applyFont="1" applyFill="1" applyBorder="1" applyAlignment="1">
      <alignment horizontal="center" vertical="center"/>
    </xf>
    <xf numFmtId="49" fontId="12" fillId="0" borderId="2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49" fontId="12" fillId="0" borderId="23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3" fontId="12" fillId="0" borderId="1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2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49" fontId="13" fillId="0" borderId="21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49" fontId="12" fillId="0" borderId="22" xfId="0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49" fontId="13" fillId="0" borderId="23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49" fontId="12" fillId="0" borderId="1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164" fontId="13" fillId="0" borderId="2" xfId="1" applyNumberFormat="1" applyFont="1" applyFill="1" applyBorder="1" applyAlignment="1">
      <alignment horizontal="center" vertical="center" wrapText="1"/>
    </xf>
    <xf numFmtId="164" fontId="13" fillId="0" borderId="2" xfId="1" applyNumberFormat="1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horizontal="right" vertical="center" wrapText="1"/>
    </xf>
    <xf numFmtId="49" fontId="12" fillId="0" borderId="24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/>
    </xf>
    <xf numFmtId="164" fontId="13" fillId="0" borderId="7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right" vertical="center" wrapText="1"/>
    </xf>
    <xf numFmtId="0" fontId="14" fillId="0" borderId="8" xfId="0" applyFont="1" applyFill="1" applyBorder="1" applyAlignment="1">
      <alignment horizontal="right" vertical="center" wrapText="1"/>
    </xf>
    <xf numFmtId="0" fontId="13" fillId="0" borderId="1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/>
    </xf>
    <xf numFmtId="164" fontId="12" fillId="0" borderId="2" xfId="1" applyNumberFormat="1" applyFont="1" applyFill="1" applyBorder="1" applyAlignment="1">
      <alignment horizontal="center" vertical="center" wrapText="1"/>
    </xf>
    <xf numFmtId="164" fontId="13" fillId="0" borderId="6" xfId="1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right" vertical="center" wrapText="1"/>
    </xf>
    <xf numFmtId="164" fontId="13" fillId="0" borderId="5" xfId="1" applyNumberFormat="1" applyFont="1" applyFill="1" applyBorder="1" applyAlignment="1">
      <alignment horizontal="right" vertical="center" wrapText="1"/>
    </xf>
    <xf numFmtId="3" fontId="13" fillId="0" borderId="3" xfId="0" applyNumberFormat="1" applyFont="1" applyFill="1" applyBorder="1" applyAlignment="1">
      <alignment horizontal="center" vertical="center"/>
    </xf>
    <xf numFmtId="164" fontId="13" fillId="0" borderId="3" xfId="1" applyNumberFormat="1" applyFont="1" applyFill="1" applyBorder="1" applyAlignment="1">
      <alignment horizontal="right" vertical="center" wrapText="1"/>
    </xf>
    <xf numFmtId="164" fontId="13" fillId="0" borderId="4" xfId="1" applyNumberFormat="1" applyFont="1" applyFill="1" applyBorder="1" applyAlignment="1">
      <alignment horizontal="right" vertical="center" wrapText="1"/>
    </xf>
    <xf numFmtId="166" fontId="13" fillId="0" borderId="1" xfId="0" applyNumberFormat="1" applyFont="1" applyFill="1" applyBorder="1" applyAlignment="1">
      <alignment horizontal="center" vertical="center"/>
    </xf>
    <xf numFmtId="166" fontId="13" fillId="0" borderId="1" xfId="0" applyNumberFormat="1" applyFont="1" applyFill="1" applyBorder="1"/>
    <xf numFmtId="0" fontId="13" fillId="0" borderId="1" xfId="0" applyFont="1" applyFill="1" applyBorder="1"/>
    <xf numFmtId="0" fontId="13" fillId="0" borderId="3" xfId="0" applyFont="1" applyFill="1" applyBorder="1"/>
    <xf numFmtId="0" fontId="13" fillId="0" borderId="12" xfId="0" applyFont="1" applyFill="1" applyBorder="1"/>
    <xf numFmtId="0" fontId="15" fillId="0" borderId="16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49" fontId="12" fillId="0" borderId="25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164" fontId="13" fillId="0" borderId="14" xfId="1" applyNumberFormat="1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/>
    </xf>
    <xf numFmtId="49" fontId="12" fillId="0" borderId="20" xfId="0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vertical="center" wrapText="1"/>
    </xf>
    <xf numFmtId="164" fontId="12" fillId="0" borderId="5" xfId="1" applyNumberFormat="1" applyFont="1" applyFill="1" applyBorder="1" applyAlignment="1">
      <alignment vertical="center" wrapText="1"/>
    </xf>
    <xf numFmtId="49" fontId="13" fillId="0" borderId="20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13" fillId="0" borderId="1" xfId="0" applyFont="1" applyFill="1" applyBorder="1" applyAlignment="1">
      <alignment vertical="center"/>
    </xf>
    <xf numFmtId="164" fontId="12" fillId="0" borderId="5" xfId="1" applyNumberFormat="1" applyFont="1" applyFill="1" applyBorder="1" applyAlignment="1">
      <alignment horizontal="center" vertical="center" wrapText="1"/>
    </xf>
    <xf numFmtId="49" fontId="13" fillId="0" borderId="21" xfId="0" applyNumberFormat="1" applyFont="1" applyFill="1" applyBorder="1" applyAlignment="1">
      <alignment horizontal="center" vertical="center" wrapText="1"/>
    </xf>
    <xf numFmtId="164" fontId="12" fillId="0" borderId="3" xfId="1" applyNumberFormat="1" applyFont="1" applyFill="1" applyBorder="1" applyAlignment="1">
      <alignment vertical="center" wrapText="1"/>
    </xf>
    <xf numFmtId="164" fontId="12" fillId="0" borderId="4" xfId="1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3" fontId="12" fillId="3" borderId="10" xfId="0" applyNumberFormat="1" applyFont="1" applyFill="1" applyBorder="1" applyAlignment="1">
      <alignment horizontal="center" vertical="center"/>
    </xf>
    <xf numFmtId="164" fontId="13" fillId="0" borderId="13" xfId="1" applyNumberFormat="1" applyFont="1" applyFill="1" applyBorder="1" applyAlignment="1">
      <alignment horizontal="center" vertical="center" wrapText="1"/>
    </xf>
    <xf numFmtId="3" fontId="12" fillId="2" borderId="0" xfId="0" applyNumberFormat="1" applyFont="1" applyFill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0" fontId="21" fillId="3" borderId="1" xfId="0" applyFont="1" applyFill="1" applyBorder="1"/>
    <xf numFmtId="3" fontId="13" fillId="0" borderId="9" xfId="0" applyNumberFormat="1" applyFont="1" applyFill="1" applyBorder="1" applyAlignment="1">
      <alignment horizontal="center" vertical="center"/>
    </xf>
    <xf numFmtId="3" fontId="8" fillId="2" borderId="0" xfId="0" applyNumberFormat="1" applyFont="1" applyFill="1"/>
    <xf numFmtId="3" fontId="12" fillId="0" borderId="7" xfId="0" applyNumberFormat="1" applyFont="1" applyFill="1" applyBorder="1" applyAlignment="1">
      <alignment horizontal="center" vertical="center"/>
    </xf>
    <xf numFmtId="9" fontId="8" fillId="2" borderId="0" xfId="34" applyFont="1" applyFill="1"/>
    <xf numFmtId="0" fontId="8" fillId="0" borderId="0" xfId="0" applyFont="1" applyFill="1"/>
    <xf numFmtId="3" fontId="8" fillId="0" borderId="0" xfId="0" applyNumberFormat="1" applyFont="1" applyFill="1"/>
    <xf numFmtId="166" fontId="8" fillId="0" borderId="0" xfId="0" applyNumberFormat="1" applyFont="1" applyFill="1"/>
    <xf numFmtId="43" fontId="8" fillId="0" borderId="0" xfId="30" applyFont="1" applyFill="1"/>
    <xf numFmtId="43" fontId="8" fillId="0" borderId="0" xfId="0" applyNumberFormat="1" applyFont="1" applyFill="1"/>
    <xf numFmtId="3" fontId="12" fillId="3" borderId="8" xfId="0" applyNumberFormat="1" applyFont="1" applyFill="1" applyBorder="1" applyAlignment="1">
      <alignment horizontal="center" vertical="center"/>
    </xf>
    <xf numFmtId="3" fontId="12" fillId="0" borderId="10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3" fontId="12" fillId="0" borderId="18" xfId="0" applyNumberFormat="1" applyFont="1" applyFill="1" applyBorder="1" applyAlignment="1">
      <alignment horizontal="center" vertical="center"/>
    </xf>
    <xf numFmtId="3" fontId="13" fillId="0" borderId="10" xfId="0" applyNumberFormat="1" applyFont="1" applyFill="1" applyBorder="1" applyAlignment="1">
      <alignment horizontal="center" vertical="center"/>
    </xf>
    <xf numFmtId="3" fontId="12" fillId="3" borderId="5" xfId="0" applyNumberFormat="1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/>
    </xf>
    <xf numFmtId="43" fontId="7" fillId="0" borderId="0" xfId="3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 wrapText="1"/>
    </xf>
    <xf numFmtId="0" fontId="17" fillId="2" borderId="0" xfId="0" applyFont="1" applyFill="1" applyAlignment="1">
      <alignment horizontal="right"/>
    </xf>
    <xf numFmtId="0" fontId="22" fillId="0" borderId="0" xfId="0" applyFont="1" applyAlignment="1">
      <alignment horizontal="left" indent="8"/>
    </xf>
    <xf numFmtId="0" fontId="17" fillId="2" borderId="0" xfId="0" applyFont="1" applyFill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indent="50"/>
    </xf>
    <xf numFmtId="0" fontId="17" fillId="2" borderId="0" xfId="0" applyFont="1" applyFill="1"/>
    <xf numFmtId="0" fontId="19" fillId="2" borderId="0" xfId="0" applyFont="1" applyFill="1"/>
    <xf numFmtId="0" fontId="17" fillId="0" borderId="0" xfId="0" applyFont="1" applyFill="1" applyBorder="1" applyAlignment="1">
      <alignment vertical="center" wrapText="1"/>
    </xf>
    <xf numFmtId="0" fontId="23" fillId="2" borderId="0" xfId="0" applyFont="1" applyFill="1" applyAlignment="1">
      <alignment horizontal="right"/>
    </xf>
    <xf numFmtId="0" fontId="24" fillId="0" borderId="0" xfId="0" applyFont="1" applyAlignment="1">
      <alignment horizontal="left" indent="8"/>
    </xf>
    <xf numFmtId="0" fontId="23" fillId="2" borderId="0" xfId="0" applyFont="1" applyFill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 indent="50"/>
    </xf>
    <xf numFmtId="0" fontId="23" fillId="2" borderId="0" xfId="0" applyFont="1" applyFill="1"/>
    <xf numFmtId="0" fontId="25" fillId="2" borderId="0" xfId="0" applyFont="1" applyFill="1"/>
    <xf numFmtId="0" fontId="13" fillId="2" borderId="0" xfId="0" applyFont="1" applyFill="1" applyAlignment="1">
      <alignment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49" fontId="12" fillId="2" borderId="20" xfId="0" applyNumberFormat="1" applyFont="1" applyFill="1" applyBorder="1" applyAlignment="1">
      <alignment horizontal="center" vertical="center" wrapText="1"/>
    </xf>
    <xf numFmtId="49" fontId="12" fillId="2" borderId="2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/>
    <xf numFmtId="164" fontId="13" fillId="0" borderId="1" xfId="1" applyNumberFormat="1" applyFont="1" applyFill="1" applyBorder="1" applyAlignment="1">
      <alignment horizontal="center" vertical="center" wrapText="1"/>
    </xf>
    <xf numFmtId="164" fontId="13" fillId="0" borderId="3" xfId="1" applyNumberFormat="1" applyFont="1" applyFill="1" applyBorder="1" applyAlignment="1">
      <alignment horizontal="center" vertical="center" wrapText="1"/>
    </xf>
    <xf numFmtId="164" fontId="13" fillId="0" borderId="5" xfId="1" applyNumberFormat="1" applyFont="1" applyFill="1" applyBorder="1" applyAlignment="1">
      <alignment horizontal="right" vertical="center" wrapText="1"/>
    </xf>
    <xf numFmtId="164" fontId="13" fillId="0" borderId="4" xfId="1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/>
    </xf>
    <xf numFmtId="164" fontId="13" fillId="0" borderId="16" xfId="1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64" fontId="13" fillId="0" borderId="16" xfId="1" applyNumberFormat="1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right" vertical="center" wrapText="1"/>
    </xf>
    <xf numFmtId="164" fontId="13" fillId="0" borderId="3" xfId="1" applyNumberFormat="1" applyFont="1" applyFill="1" applyBorder="1" applyAlignment="1">
      <alignment horizontal="right" vertical="center" wrapText="1"/>
    </xf>
    <xf numFmtId="3" fontId="12" fillId="0" borderId="9" xfId="0" applyNumberFormat="1" applyFont="1" applyFill="1" applyBorder="1" applyAlignment="1">
      <alignment horizontal="center" vertical="center"/>
    </xf>
    <xf numFmtId="164" fontId="13" fillId="0" borderId="9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13" fillId="0" borderId="9" xfId="1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 wrapText="1"/>
    </xf>
    <xf numFmtId="164" fontId="13" fillId="0" borderId="17" xfId="1" applyNumberFormat="1" applyFont="1" applyFill="1" applyBorder="1" applyAlignment="1">
      <alignment horizontal="right" vertical="center" wrapText="1"/>
    </xf>
    <xf numFmtId="0" fontId="14" fillId="0" borderId="4" xfId="0" applyFont="1" applyFill="1" applyBorder="1" applyAlignment="1">
      <alignment horizontal="right" vertical="center" wrapText="1"/>
    </xf>
    <xf numFmtId="164" fontId="13" fillId="0" borderId="10" xfId="1" applyNumberFormat="1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right" vertical="center" wrapText="1"/>
    </xf>
    <xf numFmtId="3" fontId="12" fillId="0" borderId="12" xfId="0" applyNumberFormat="1" applyFont="1" applyFill="1" applyBorder="1" applyAlignment="1">
      <alignment horizontal="center" vertical="center"/>
    </xf>
    <xf numFmtId="3" fontId="13" fillId="0" borderId="16" xfId="0" applyNumberFormat="1" applyFont="1" applyFill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64" fontId="13" fillId="0" borderId="12" xfId="1" applyNumberFormat="1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3" fontId="12" fillId="0" borderId="15" xfId="0" applyNumberFormat="1" applyFont="1" applyFill="1" applyBorder="1" applyAlignment="1">
      <alignment horizontal="center" vertical="center"/>
    </xf>
    <xf numFmtId="164" fontId="13" fillId="0" borderId="15" xfId="1" applyNumberFormat="1" applyFont="1" applyFill="1" applyBorder="1" applyAlignment="1">
      <alignment horizontal="center" vertical="center" wrapText="1"/>
    </xf>
    <xf numFmtId="3" fontId="13" fillId="0" borderId="9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3" fontId="13" fillId="0" borderId="3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3" fontId="12" fillId="0" borderId="13" xfId="0" applyNumberFormat="1" applyFont="1" applyFill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/>
    </xf>
    <xf numFmtId="164" fontId="13" fillId="0" borderId="13" xfId="1" applyNumberFormat="1" applyFont="1" applyFill="1" applyBorder="1" applyAlignment="1">
      <alignment horizontal="center" vertical="center" wrapText="1"/>
    </xf>
    <xf numFmtId="164" fontId="13" fillId="0" borderId="2" xfId="1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right" vertical="center" wrapText="1"/>
    </xf>
    <xf numFmtId="0" fontId="14" fillId="0" borderId="18" xfId="0" applyFont="1" applyFill="1" applyBorder="1" applyAlignment="1">
      <alignment horizontal="right" vertical="center" wrapText="1"/>
    </xf>
    <xf numFmtId="164" fontId="12" fillId="0" borderId="16" xfId="1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horizontal="right" vertical="center" wrapText="1"/>
    </xf>
    <xf numFmtId="164" fontId="12" fillId="0" borderId="16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2" fillId="0" borderId="12" xfId="1" applyNumberFormat="1" applyFont="1" applyFill="1" applyBorder="1" applyAlignment="1">
      <alignment horizontal="center" vertical="center" wrapText="1"/>
    </xf>
    <xf numFmtId="164" fontId="12" fillId="0" borderId="13" xfId="1" applyNumberFormat="1" applyFont="1" applyFill="1" applyBorder="1" applyAlignment="1">
      <alignment horizontal="center" vertical="center" wrapText="1"/>
    </xf>
    <xf numFmtId="164" fontId="12" fillId="0" borderId="2" xfId="1" applyNumberFormat="1" applyFont="1" applyFill="1" applyBorder="1" applyAlignment="1">
      <alignment horizontal="center" vertical="center" wrapText="1"/>
    </xf>
    <xf numFmtId="164" fontId="12" fillId="0" borderId="15" xfId="1" applyNumberFormat="1" applyFont="1" applyFill="1" applyBorder="1" applyAlignment="1">
      <alignment horizontal="center" vertical="center" wrapText="1"/>
    </xf>
    <xf numFmtId="164" fontId="12" fillId="0" borderId="17" xfId="1" applyNumberFormat="1" applyFont="1" applyFill="1" applyBorder="1" applyAlignment="1">
      <alignment horizontal="right" vertical="center" wrapText="1"/>
    </xf>
    <xf numFmtId="0" fontId="21" fillId="0" borderId="5" xfId="0" applyFont="1" applyFill="1" applyBorder="1" applyAlignment="1">
      <alignment horizontal="right" vertical="center" wrapText="1"/>
    </xf>
    <xf numFmtId="0" fontId="21" fillId="0" borderId="18" xfId="0" applyFont="1" applyFill="1" applyBorder="1" applyAlignment="1">
      <alignment horizontal="right" vertical="center" wrapText="1"/>
    </xf>
    <xf numFmtId="164" fontId="13" fillId="0" borderId="10" xfId="1" applyNumberFormat="1" applyFont="1" applyFill="1" applyBorder="1" applyAlignment="1">
      <alignment horizontal="center" vertical="center" wrapText="1"/>
    </xf>
    <xf numFmtId="164" fontId="13" fillId="0" borderId="5" xfId="1" applyNumberFormat="1" applyFont="1" applyFill="1" applyBorder="1" applyAlignment="1">
      <alignment horizontal="center" vertical="center" wrapText="1"/>
    </xf>
    <xf numFmtId="164" fontId="13" fillId="0" borderId="4" xfId="1" applyNumberFormat="1" applyFont="1" applyFill="1" applyBorder="1" applyAlignment="1">
      <alignment horizontal="center" vertical="center" wrapText="1"/>
    </xf>
    <xf numFmtId="49" fontId="12" fillId="4" borderId="19" xfId="0" applyNumberFormat="1" applyFont="1" applyFill="1" applyBorder="1" applyAlignment="1">
      <alignment horizontal="center" vertical="center"/>
    </xf>
    <xf numFmtId="0" fontId="21" fillId="4" borderId="9" xfId="0" applyFont="1" applyFill="1" applyBorder="1"/>
    <xf numFmtId="0" fontId="21" fillId="4" borderId="10" xfId="0" applyFont="1" applyFill="1" applyBorder="1"/>
    <xf numFmtId="164" fontId="12" fillId="0" borderId="9" xfId="1" applyNumberFormat="1" applyFont="1" applyFill="1" applyBorder="1" applyAlignment="1">
      <alignment horizontal="center" vertical="center" wrapText="1"/>
    </xf>
    <xf numFmtId="164" fontId="12" fillId="0" borderId="3" xfId="1" applyNumberFormat="1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164" fontId="13" fillId="0" borderId="17" xfId="1" applyNumberFormat="1" applyFont="1" applyFill="1" applyBorder="1" applyAlignment="1">
      <alignment horizontal="center" vertical="center" wrapText="1"/>
    </xf>
    <xf numFmtId="164" fontId="13" fillId="0" borderId="18" xfId="1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3" fontId="13" fillId="0" borderId="13" xfId="0" applyNumberFormat="1" applyFont="1" applyFill="1" applyBorder="1" applyAlignment="1">
      <alignment horizontal="center" vertical="center"/>
    </xf>
    <xf numFmtId="3" fontId="13" fillId="0" borderId="15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164" fontId="13" fillId="0" borderId="6" xfId="1" applyNumberFormat="1" applyFont="1" applyFill="1" applyBorder="1" applyAlignment="1">
      <alignment horizontal="center" vertical="center" wrapText="1"/>
    </xf>
    <xf numFmtId="49" fontId="12" fillId="0" borderId="19" xfId="0" applyNumberFormat="1" applyFont="1" applyFill="1" applyBorder="1" applyAlignment="1">
      <alignment horizontal="center" vertical="center"/>
    </xf>
    <xf numFmtId="49" fontId="12" fillId="0" borderId="21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2" fillId="4" borderId="10" xfId="0" applyNumberFormat="1" applyFont="1" applyFill="1" applyBorder="1" applyAlignment="1">
      <alignment horizontal="center" vertical="center"/>
    </xf>
  </cellXfs>
  <cellStyles count="35">
    <cellStyle name="_Elvira-Payroll_LATEST_Transformation_schedule_Lancaster_Petroleum_30092009_ v3" xfId="32" xr:uid="{00000000-0005-0000-0000-000000000000}"/>
    <cellStyle name="S4" xfId="6" xr:uid="{00000000-0005-0000-0000-000001000000}"/>
    <cellStyle name="Обычный" xfId="0" builtinId="0"/>
    <cellStyle name="Обычный 10 2 2" xfId="33" xr:uid="{00000000-0005-0000-0000-000003000000}"/>
    <cellStyle name="Обычный 2" xfId="4" xr:uid="{00000000-0005-0000-0000-000004000000}"/>
    <cellStyle name="Обычный 3" xfId="7" xr:uid="{00000000-0005-0000-0000-000005000000}"/>
    <cellStyle name="Обычный 3 2" xfId="1" xr:uid="{00000000-0005-0000-0000-000006000000}"/>
    <cellStyle name="Обычный 3 2 2 2 2" xfId="8" xr:uid="{00000000-0005-0000-0000-000007000000}"/>
    <cellStyle name="Обычный 3 2 2 5" xfId="9" xr:uid="{00000000-0005-0000-0000-000008000000}"/>
    <cellStyle name="Обычный 4" xfId="10" xr:uid="{00000000-0005-0000-0000-000009000000}"/>
    <cellStyle name="Обычный 58" xfId="11" xr:uid="{00000000-0005-0000-0000-00000A000000}"/>
    <cellStyle name="Обычный 59" xfId="12" xr:uid="{00000000-0005-0000-0000-00000B000000}"/>
    <cellStyle name="Процентный" xfId="34" builtinId="5"/>
    <cellStyle name="Процентный 2" xfId="15" xr:uid="{00000000-0005-0000-0000-00000C000000}"/>
    <cellStyle name="Финансовый" xfId="30" builtinId="3"/>
    <cellStyle name="Финансовый 2" xfId="5" xr:uid="{00000000-0005-0000-0000-00000E000000}"/>
    <cellStyle name="Финансовый 2 10 4" xfId="3" xr:uid="{00000000-0005-0000-0000-00000F000000}"/>
    <cellStyle name="Финансовый 2 2" xfId="16" xr:uid="{00000000-0005-0000-0000-000010000000}"/>
    <cellStyle name="Финансовый 2 2 2" xfId="20" xr:uid="{00000000-0005-0000-0000-000011000000}"/>
    <cellStyle name="Финансовый 2 2 2 2" xfId="28" xr:uid="{00000000-0005-0000-0000-000012000000}"/>
    <cellStyle name="Финансовый 2 2 3" xfId="24" xr:uid="{00000000-0005-0000-0000-000013000000}"/>
    <cellStyle name="Финансовый 2 3" xfId="17" xr:uid="{00000000-0005-0000-0000-000014000000}"/>
    <cellStyle name="Финансовый 2 3 2" xfId="21" xr:uid="{00000000-0005-0000-0000-000015000000}"/>
    <cellStyle name="Финансовый 2 3 2 2" xfId="29" xr:uid="{00000000-0005-0000-0000-000016000000}"/>
    <cellStyle name="Финансовый 2 3 3" xfId="25" xr:uid="{00000000-0005-0000-0000-000017000000}"/>
    <cellStyle name="Финансовый 2 4" xfId="18" xr:uid="{00000000-0005-0000-0000-000018000000}"/>
    <cellStyle name="Финансовый 2 4 2" xfId="26" xr:uid="{00000000-0005-0000-0000-000019000000}"/>
    <cellStyle name="Финансовый 2 5" xfId="22" xr:uid="{00000000-0005-0000-0000-00001A000000}"/>
    <cellStyle name="Финансовый 3" xfId="2" xr:uid="{00000000-0005-0000-0000-00001B000000}"/>
    <cellStyle name="Финансовый 4" xfId="13" xr:uid="{00000000-0005-0000-0000-00001C000000}"/>
    <cellStyle name="Финансовый 5" xfId="14" xr:uid="{00000000-0005-0000-0000-00001D000000}"/>
    <cellStyle name="Финансовый 5 2" xfId="19" xr:uid="{00000000-0005-0000-0000-00001E000000}"/>
    <cellStyle name="Финансовый 5 2 2" xfId="27" xr:uid="{00000000-0005-0000-0000-00001F000000}"/>
    <cellStyle name="Финансовый 5 3" xfId="23" xr:uid="{00000000-0005-0000-0000-000020000000}"/>
    <cellStyle name="Финансовый 6" xfId="31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D9046-81A3-44F1-9210-4FE2EF3B4CFC}">
  <sheetPr>
    <pageSetUpPr fitToPage="1"/>
  </sheetPr>
  <dimension ref="A1:X190"/>
  <sheetViews>
    <sheetView tabSelected="1" topLeftCell="A9" zoomScale="64" zoomScaleNormal="64" workbookViewId="0">
      <pane ySplit="13" topLeftCell="A22" activePane="bottomLeft" state="frozen"/>
      <selection activeCell="A9" sqref="A9"/>
      <selection pane="bottomLeft" activeCell="Q28" sqref="Q28"/>
    </sheetView>
  </sheetViews>
  <sheetFormatPr defaultRowHeight="15.75" x14ac:dyDescent="0.25"/>
  <cols>
    <col min="1" max="1" width="10.28515625" style="7" customWidth="1"/>
    <col min="2" max="2" width="76.28515625" style="3" customWidth="1"/>
    <col min="3" max="9" width="17.28515625" style="4" customWidth="1"/>
    <col min="10" max="15" width="17.28515625" style="1" customWidth="1"/>
    <col min="16" max="16" width="28" style="1" customWidth="1"/>
    <col min="17" max="20" width="21.140625" style="1" customWidth="1"/>
    <col min="21" max="21" width="12.42578125" style="1" bestFit="1" customWidth="1"/>
    <col min="22" max="257" width="9.140625" style="1"/>
    <col min="258" max="258" width="8.42578125" style="1" customWidth="1"/>
    <col min="259" max="259" width="62.5703125" style="1" customWidth="1"/>
    <col min="260" max="260" width="21" style="1" customWidth="1"/>
    <col min="261" max="261" width="15.42578125" style="1" customWidth="1"/>
    <col min="262" max="262" width="18.28515625" style="1" customWidth="1"/>
    <col min="263" max="266" width="16.5703125" style="1" customWidth="1"/>
    <col min="267" max="267" width="15.85546875" style="1" customWidth="1"/>
    <col min="268" max="268" width="11.28515625" style="1" customWidth="1"/>
    <col min="269" max="513" width="9.140625" style="1"/>
    <col min="514" max="514" width="8.42578125" style="1" customWidth="1"/>
    <col min="515" max="515" width="62.5703125" style="1" customWidth="1"/>
    <col min="516" max="516" width="21" style="1" customWidth="1"/>
    <col min="517" max="517" width="15.42578125" style="1" customWidth="1"/>
    <col min="518" max="518" width="18.28515625" style="1" customWidth="1"/>
    <col min="519" max="522" width="16.5703125" style="1" customWidth="1"/>
    <col min="523" max="523" width="15.85546875" style="1" customWidth="1"/>
    <col min="524" max="524" width="11.28515625" style="1" customWidth="1"/>
    <col min="525" max="769" width="9.140625" style="1"/>
    <col min="770" max="770" width="8.42578125" style="1" customWidth="1"/>
    <col min="771" max="771" width="62.5703125" style="1" customWidth="1"/>
    <col min="772" max="772" width="21" style="1" customWidth="1"/>
    <col min="773" max="773" width="15.42578125" style="1" customWidth="1"/>
    <col min="774" max="774" width="18.28515625" style="1" customWidth="1"/>
    <col min="775" max="778" width="16.5703125" style="1" customWidth="1"/>
    <col min="779" max="779" width="15.85546875" style="1" customWidth="1"/>
    <col min="780" max="780" width="11.28515625" style="1" customWidth="1"/>
    <col min="781" max="1025" width="9.140625" style="1"/>
    <col min="1026" max="1026" width="8.42578125" style="1" customWidth="1"/>
    <col min="1027" max="1027" width="62.5703125" style="1" customWidth="1"/>
    <col min="1028" max="1028" width="21" style="1" customWidth="1"/>
    <col min="1029" max="1029" width="15.42578125" style="1" customWidth="1"/>
    <col min="1030" max="1030" width="18.28515625" style="1" customWidth="1"/>
    <col min="1031" max="1034" width="16.5703125" style="1" customWidth="1"/>
    <col min="1035" max="1035" width="15.85546875" style="1" customWidth="1"/>
    <col min="1036" max="1036" width="11.28515625" style="1" customWidth="1"/>
    <col min="1037" max="1281" width="9.140625" style="1"/>
    <col min="1282" max="1282" width="8.42578125" style="1" customWidth="1"/>
    <col min="1283" max="1283" width="62.5703125" style="1" customWidth="1"/>
    <col min="1284" max="1284" width="21" style="1" customWidth="1"/>
    <col min="1285" max="1285" width="15.42578125" style="1" customWidth="1"/>
    <col min="1286" max="1286" width="18.28515625" style="1" customWidth="1"/>
    <col min="1287" max="1290" width="16.5703125" style="1" customWidth="1"/>
    <col min="1291" max="1291" width="15.85546875" style="1" customWidth="1"/>
    <col min="1292" max="1292" width="11.28515625" style="1" customWidth="1"/>
    <col min="1293" max="1537" width="9.140625" style="1"/>
    <col min="1538" max="1538" width="8.42578125" style="1" customWidth="1"/>
    <col min="1539" max="1539" width="62.5703125" style="1" customWidth="1"/>
    <col min="1540" max="1540" width="21" style="1" customWidth="1"/>
    <col min="1541" max="1541" width="15.42578125" style="1" customWidth="1"/>
    <col min="1542" max="1542" width="18.28515625" style="1" customWidth="1"/>
    <col min="1543" max="1546" width="16.5703125" style="1" customWidth="1"/>
    <col min="1547" max="1547" width="15.85546875" style="1" customWidth="1"/>
    <col min="1548" max="1548" width="11.28515625" style="1" customWidth="1"/>
    <col min="1549" max="1793" width="9.140625" style="1"/>
    <col min="1794" max="1794" width="8.42578125" style="1" customWidth="1"/>
    <col min="1795" max="1795" width="62.5703125" style="1" customWidth="1"/>
    <col min="1796" max="1796" width="21" style="1" customWidth="1"/>
    <col min="1797" max="1797" width="15.42578125" style="1" customWidth="1"/>
    <col min="1798" max="1798" width="18.28515625" style="1" customWidth="1"/>
    <col min="1799" max="1802" width="16.5703125" style="1" customWidth="1"/>
    <col min="1803" max="1803" width="15.85546875" style="1" customWidth="1"/>
    <col min="1804" max="1804" width="11.28515625" style="1" customWidth="1"/>
    <col min="1805" max="2049" width="9.140625" style="1"/>
    <col min="2050" max="2050" width="8.42578125" style="1" customWidth="1"/>
    <col min="2051" max="2051" width="62.5703125" style="1" customWidth="1"/>
    <col min="2052" max="2052" width="21" style="1" customWidth="1"/>
    <col min="2053" max="2053" width="15.42578125" style="1" customWidth="1"/>
    <col min="2054" max="2054" width="18.28515625" style="1" customWidth="1"/>
    <col min="2055" max="2058" width="16.5703125" style="1" customWidth="1"/>
    <col min="2059" max="2059" width="15.85546875" style="1" customWidth="1"/>
    <col min="2060" max="2060" width="11.28515625" style="1" customWidth="1"/>
    <col min="2061" max="2305" width="9.140625" style="1"/>
    <col min="2306" max="2306" width="8.42578125" style="1" customWidth="1"/>
    <col min="2307" max="2307" width="62.5703125" style="1" customWidth="1"/>
    <col min="2308" max="2308" width="21" style="1" customWidth="1"/>
    <col min="2309" max="2309" width="15.42578125" style="1" customWidth="1"/>
    <col min="2310" max="2310" width="18.28515625" style="1" customWidth="1"/>
    <col min="2311" max="2314" width="16.5703125" style="1" customWidth="1"/>
    <col min="2315" max="2315" width="15.85546875" style="1" customWidth="1"/>
    <col min="2316" max="2316" width="11.28515625" style="1" customWidth="1"/>
    <col min="2317" max="2561" width="9.140625" style="1"/>
    <col min="2562" max="2562" width="8.42578125" style="1" customWidth="1"/>
    <col min="2563" max="2563" width="62.5703125" style="1" customWidth="1"/>
    <col min="2564" max="2564" width="21" style="1" customWidth="1"/>
    <col min="2565" max="2565" width="15.42578125" style="1" customWidth="1"/>
    <col min="2566" max="2566" width="18.28515625" style="1" customWidth="1"/>
    <col min="2567" max="2570" width="16.5703125" style="1" customWidth="1"/>
    <col min="2571" max="2571" width="15.85546875" style="1" customWidth="1"/>
    <col min="2572" max="2572" width="11.28515625" style="1" customWidth="1"/>
    <col min="2573" max="2817" width="9.140625" style="1"/>
    <col min="2818" max="2818" width="8.42578125" style="1" customWidth="1"/>
    <col min="2819" max="2819" width="62.5703125" style="1" customWidth="1"/>
    <col min="2820" max="2820" width="21" style="1" customWidth="1"/>
    <col min="2821" max="2821" width="15.42578125" style="1" customWidth="1"/>
    <col min="2822" max="2822" width="18.28515625" style="1" customWidth="1"/>
    <col min="2823" max="2826" width="16.5703125" style="1" customWidth="1"/>
    <col min="2827" max="2827" width="15.85546875" style="1" customWidth="1"/>
    <col min="2828" max="2828" width="11.28515625" style="1" customWidth="1"/>
    <col min="2829" max="3073" width="9.140625" style="1"/>
    <col min="3074" max="3074" width="8.42578125" style="1" customWidth="1"/>
    <col min="3075" max="3075" width="62.5703125" style="1" customWidth="1"/>
    <col min="3076" max="3076" width="21" style="1" customWidth="1"/>
    <col min="3077" max="3077" width="15.42578125" style="1" customWidth="1"/>
    <col min="3078" max="3078" width="18.28515625" style="1" customWidth="1"/>
    <col min="3079" max="3082" width="16.5703125" style="1" customWidth="1"/>
    <col min="3083" max="3083" width="15.85546875" style="1" customWidth="1"/>
    <col min="3084" max="3084" width="11.28515625" style="1" customWidth="1"/>
    <col min="3085" max="3329" width="9.140625" style="1"/>
    <col min="3330" max="3330" width="8.42578125" style="1" customWidth="1"/>
    <col min="3331" max="3331" width="62.5703125" style="1" customWidth="1"/>
    <col min="3332" max="3332" width="21" style="1" customWidth="1"/>
    <col min="3333" max="3333" width="15.42578125" style="1" customWidth="1"/>
    <col min="3334" max="3334" width="18.28515625" style="1" customWidth="1"/>
    <col min="3335" max="3338" width="16.5703125" style="1" customWidth="1"/>
    <col min="3339" max="3339" width="15.85546875" style="1" customWidth="1"/>
    <col min="3340" max="3340" width="11.28515625" style="1" customWidth="1"/>
    <col min="3341" max="3585" width="9.140625" style="1"/>
    <col min="3586" max="3586" width="8.42578125" style="1" customWidth="1"/>
    <col min="3587" max="3587" width="62.5703125" style="1" customWidth="1"/>
    <col min="3588" max="3588" width="21" style="1" customWidth="1"/>
    <col min="3589" max="3589" width="15.42578125" style="1" customWidth="1"/>
    <col min="3590" max="3590" width="18.28515625" style="1" customWidth="1"/>
    <col min="3591" max="3594" width="16.5703125" style="1" customWidth="1"/>
    <col min="3595" max="3595" width="15.85546875" style="1" customWidth="1"/>
    <col min="3596" max="3596" width="11.28515625" style="1" customWidth="1"/>
    <col min="3597" max="3841" width="9.140625" style="1"/>
    <col min="3842" max="3842" width="8.42578125" style="1" customWidth="1"/>
    <col min="3843" max="3843" width="62.5703125" style="1" customWidth="1"/>
    <col min="3844" max="3844" width="21" style="1" customWidth="1"/>
    <col min="3845" max="3845" width="15.42578125" style="1" customWidth="1"/>
    <col min="3846" max="3846" width="18.28515625" style="1" customWidth="1"/>
    <col min="3847" max="3850" width="16.5703125" style="1" customWidth="1"/>
    <col min="3851" max="3851" width="15.85546875" style="1" customWidth="1"/>
    <col min="3852" max="3852" width="11.28515625" style="1" customWidth="1"/>
    <col min="3853" max="4097" width="9.140625" style="1"/>
    <col min="4098" max="4098" width="8.42578125" style="1" customWidth="1"/>
    <col min="4099" max="4099" width="62.5703125" style="1" customWidth="1"/>
    <col min="4100" max="4100" width="21" style="1" customWidth="1"/>
    <col min="4101" max="4101" width="15.42578125" style="1" customWidth="1"/>
    <col min="4102" max="4102" width="18.28515625" style="1" customWidth="1"/>
    <col min="4103" max="4106" width="16.5703125" style="1" customWidth="1"/>
    <col min="4107" max="4107" width="15.85546875" style="1" customWidth="1"/>
    <col min="4108" max="4108" width="11.28515625" style="1" customWidth="1"/>
    <col min="4109" max="4353" width="9.140625" style="1"/>
    <col min="4354" max="4354" width="8.42578125" style="1" customWidth="1"/>
    <col min="4355" max="4355" width="62.5703125" style="1" customWidth="1"/>
    <col min="4356" max="4356" width="21" style="1" customWidth="1"/>
    <col min="4357" max="4357" width="15.42578125" style="1" customWidth="1"/>
    <col min="4358" max="4358" width="18.28515625" style="1" customWidth="1"/>
    <col min="4359" max="4362" width="16.5703125" style="1" customWidth="1"/>
    <col min="4363" max="4363" width="15.85546875" style="1" customWidth="1"/>
    <col min="4364" max="4364" width="11.28515625" style="1" customWidth="1"/>
    <col min="4365" max="4609" width="9.140625" style="1"/>
    <col min="4610" max="4610" width="8.42578125" style="1" customWidth="1"/>
    <col min="4611" max="4611" width="62.5703125" style="1" customWidth="1"/>
    <col min="4612" max="4612" width="21" style="1" customWidth="1"/>
    <col min="4613" max="4613" width="15.42578125" style="1" customWidth="1"/>
    <col min="4614" max="4614" width="18.28515625" style="1" customWidth="1"/>
    <col min="4615" max="4618" width="16.5703125" style="1" customWidth="1"/>
    <col min="4619" max="4619" width="15.85546875" style="1" customWidth="1"/>
    <col min="4620" max="4620" width="11.28515625" style="1" customWidth="1"/>
    <col min="4621" max="4865" width="9.140625" style="1"/>
    <col min="4866" max="4866" width="8.42578125" style="1" customWidth="1"/>
    <col min="4867" max="4867" width="62.5703125" style="1" customWidth="1"/>
    <col min="4868" max="4868" width="21" style="1" customWidth="1"/>
    <col min="4869" max="4869" width="15.42578125" style="1" customWidth="1"/>
    <col min="4870" max="4870" width="18.28515625" style="1" customWidth="1"/>
    <col min="4871" max="4874" width="16.5703125" style="1" customWidth="1"/>
    <col min="4875" max="4875" width="15.85546875" style="1" customWidth="1"/>
    <col min="4876" max="4876" width="11.28515625" style="1" customWidth="1"/>
    <col min="4877" max="5121" width="9.140625" style="1"/>
    <col min="5122" max="5122" width="8.42578125" style="1" customWidth="1"/>
    <col min="5123" max="5123" width="62.5703125" style="1" customWidth="1"/>
    <col min="5124" max="5124" width="21" style="1" customWidth="1"/>
    <col min="5125" max="5125" width="15.42578125" style="1" customWidth="1"/>
    <col min="5126" max="5126" width="18.28515625" style="1" customWidth="1"/>
    <col min="5127" max="5130" width="16.5703125" style="1" customWidth="1"/>
    <col min="5131" max="5131" width="15.85546875" style="1" customWidth="1"/>
    <col min="5132" max="5132" width="11.28515625" style="1" customWidth="1"/>
    <col min="5133" max="5377" width="9.140625" style="1"/>
    <col min="5378" max="5378" width="8.42578125" style="1" customWidth="1"/>
    <col min="5379" max="5379" width="62.5703125" style="1" customWidth="1"/>
    <col min="5380" max="5380" width="21" style="1" customWidth="1"/>
    <col min="5381" max="5381" width="15.42578125" style="1" customWidth="1"/>
    <col min="5382" max="5382" width="18.28515625" style="1" customWidth="1"/>
    <col min="5383" max="5386" width="16.5703125" style="1" customWidth="1"/>
    <col min="5387" max="5387" width="15.85546875" style="1" customWidth="1"/>
    <col min="5388" max="5388" width="11.28515625" style="1" customWidth="1"/>
    <col min="5389" max="5633" width="9.140625" style="1"/>
    <col min="5634" max="5634" width="8.42578125" style="1" customWidth="1"/>
    <col min="5635" max="5635" width="62.5703125" style="1" customWidth="1"/>
    <col min="5636" max="5636" width="21" style="1" customWidth="1"/>
    <col min="5637" max="5637" width="15.42578125" style="1" customWidth="1"/>
    <col min="5638" max="5638" width="18.28515625" style="1" customWidth="1"/>
    <col min="5639" max="5642" width="16.5703125" style="1" customWidth="1"/>
    <col min="5643" max="5643" width="15.85546875" style="1" customWidth="1"/>
    <col min="5644" max="5644" width="11.28515625" style="1" customWidth="1"/>
    <col min="5645" max="5889" width="9.140625" style="1"/>
    <col min="5890" max="5890" width="8.42578125" style="1" customWidth="1"/>
    <col min="5891" max="5891" width="62.5703125" style="1" customWidth="1"/>
    <col min="5892" max="5892" width="21" style="1" customWidth="1"/>
    <col min="5893" max="5893" width="15.42578125" style="1" customWidth="1"/>
    <col min="5894" max="5894" width="18.28515625" style="1" customWidth="1"/>
    <col min="5895" max="5898" width="16.5703125" style="1" customWidth="1"/>
    <col min="5899" max="5899" width="15.85546875" style="1" customWidth="1"/>
    <col min="5900" max="5900" width="11.28515625" style="1" customWidth="1"/>
    <col min="5901" max="6145" width="9.140625" style="1"/>
    <col min="6146" max="6146" width="8.42578125" style="1" customWidth="1"/>
    <col min="6147" max="6147" width="62.5703125" style="1" customWidth="1"/>
    <col min="6148" max="6148" width="21" style="1" customWidth="1"/>
    <col min="6149" max="6149" width="15.42578125" style="1" customWidth="1"/>
    <col min="6150" max="6150" width="18.28515625" style="1" customWidth="1"/>
    <col min="6151" max="6154" width="16.5703125" style="1" customWidth="1"/>
    <col min="6155" max="6155" width="15.85546875" style="1" customWidth="1"/>
    <col min="6156" max="6156" width="11.28515625" style="1" customWidth="1"/>
    <col min="6157" max="6401" width="9.140625" style="1"/>
    <col min="6402" max="6402" width="8.42578125" style="1" customWidth="1"/>
    <col min="6403" max="6403" width="62.5703125" style="1" customWidth="1"/>
    <col min="6404" max="6404" width="21" style="1" customWidth="1"/>
    <col min="6405" max="6405" width="15.42578125" style="1" customWidth="1"/>
    <col min="6406" max="6406" width="18.28515625" style="1" customWidth="1"/>
    <col min="6407" max="6410" width="16.5703125" style="1" customWidth="1"/>
    <col min="6411" max="6411" width="15.85546875" style="1" customWidth="1"/>
    <col min="6412" max="6412" width="11.28515625" style="1" customWidth="1"/>
    <col min="6413" max="6657" width="9.140625" style="1"/>
    <col min="6658" max="6658" width="8.42578125" style="1" customWidth="1"/>
    <col min="6659" max="6659" width="62.5703125" style="1" customWidth="1"/>
    <col min="6660" max="6660" width="21" style="1" customWidth="1"/>
    <col min="6661" max="6661" width="15.42578125" style="1" customWidth="1"/>
    <col min="6662" max="6662" width="18.28515625" style="1" customWidth="1"/>
    <col min="6663" max="6666" width="16.5703125" style="1" customWidth="1"/>
    <col min="6667" max="6667" width="15.85546875" style="1" customWidth="1"/>
    <col min="6668" max="6668" width="11.28515625" style="1" customWidth="1"/>
    <col min="6669" max="6913" width="9.140625" style="1"/>
    <col min="6914" max="6914" width="8.42578125" style="1" customWidth="1"/>
    <col min="6915" max="6915" width="62.5703125" style="1" customWidth="1"/>
    <col min="6916" max="6916" width="21" style="1" customWidth="1"/>
    <col min="6917" max="6917" width="15.42578125" style="1" customWidth="1"/>
    <col min="6918" max="6918" width="18.28515625" style="1" customWidth="1"/>
    <col min="6919" max="6922" width="16.5703125" style="1" customWidth="1"/>
    <col min="6923" max="6923" width="15.85546875" style="1" customWidth="1"/>
    <col min="6924" max="6924" width="11.28515625" style="1" customWidth="1"/>
    <col min="6925" max="7169" width="9.140625" style="1"/>
    <col min="7170" max="7170" width="8.42578125" style="1" customWidth="1"/>
    <col min="7171" max="7171" width="62.5703125" style="1" customWidth="1"/>
    <col min="7172" max="7172" width="21" style="1" customWidth="1"/>
    <col min="7173" max="7173" width="15.42578125" style="1" customWidth="1"/>
    <col min="7174" max="7174" width="18.28515625" style="1" customWidth="1"/>
    <col min="7175" max="7178" width="16.5703125" style="1" customWidth="1"/>
    <col min="7179" max="7179" width="15.85546875" style="1" customWidth="1"/>
    <col min="7180" max="7180" width="11.28515625" style="1" customWidth="1"/>
    <col min="7181" max="7425" width="9.140625" style="1"/>
    <col min="7426" max="7426" width="8.42578125" style="1" customWidth="1"/>
    <col min="7427" max="7427" width="62.5703125" style="1" customWidth="1"/>
    <col min="7428" max="7428" width="21" style="1" customWidth="1"/>
    <col min="7429" max="7429" width="15.42578125" style="1" customWidth="1"/>
    <col min="7430" max="7430" width="18.28515625" style="1" customWidth="1"/>
    <col min="7431" max="7434" width="16.5703125" style="1" customWidth="1"/>
    <col min="7435" max="7435" width="15.85546875" style="1" customWidth="1"/>
    <col min="7436" max="7436" width="11.28515625" style="1" customWidth="1"/>
    <col min="7437" max="7681" width="9.140625" style="1"/>
    <col min="7682" max="7682" width="8.42578125" style="1" customWidth="1"/>
    <col min="7683" max="7683" width="62.5703125" style="1" customWidth="1"/>
    <col min="7684" max="7684" width="21" style="1" customWidth="1"/>
    <col min="7685" max="7685" width="15.42578125" style="1" customWidth="1"/>
    <col min="7686" max="7686" width="18.28515625" style="1" customWidth="1"/>
    <col min="7687" max="7690" width="16.5703125" style="1" customWidth="1"/>
    <col min="7691" max="7691" width="15.85546875" style="1" customWidth="1"/>
    <col min="7692" max="7692" width="11.28515625" style="1" customWidth="1"/>
    <col min="7693" max="7937" width="9.140625" style="1"/>
    <col min="7938" max="7938" width="8.42578125" style="1" customWidth="1"/>
    <col min="7939" max="7939" width="62.5703125" style="1" customWidth="1"/>
    <col min="7940" max="7940" width="21" style="1" customWidth="1"/>
    <col min="7941" max="7941" width="15.42578125" style="1" customWidth="1"/>
    <col min="7942" max="7942" width="18.28515625" style="1" customWidth="1"/>
    <col min="7943" max="7946" width="16.5703125" style="1" customWidth="1"/>
    <col min="7947" max="7947" width="15.85546875" style="1" customWidth="1"/>
    <col min="7948" max="7948" width="11.28515625" style="1" customWidth="1"/>
    <col min="7949" max="8193" width="9.140625" style="1"/>
    <col min="8194" max="8194" width="8.42578125" style="1" customWidth="1"/>
    <col min="8195" max="8195" width="62.5703125" style="1" customWidth="1"/>
    <col min="8196" max="8196" width="21" style="1" customWidth="1"/>
    <col min="8197" max="8197" width="15.42578125" style="1" customWidth="1"/>
    <col min="8198" max="8198" width="18.28515625" style="1" customWidth="1"/>
    <col min="8199" max="8202" width="16.5703125" style="1" customWidth="1"/>
    <col min="8203" max="8203" width="15.85546875" style="1" customWidth="1"/>
    <col min="8204" max="8204" width="11.28515625" style="1" customWidth="1"/>
    <col min="8205" max="8449" width="9.140625" style="1"/>
    <col min="8450" max="8450" width="8.42578125" style="1" customWidth="1"/>
    <col min="8451" max="8451" width="62.5703125" style="1" customWidth="1"/>
    <col min="8452" max="8452" width="21" style="1" customWidth="1"/>
    <col min="8453" max="8453" width="15.42578125" style="1" customWidth="1"/>
    <col min="8454" max="8454" width="18.28515625" style="1" customWidth="1"/>
    <col min="8455" max="8458" width="16.5703125" style="1" customWidth="1"/>
    <col min="8459" max="8459" width="15.85546875" style="1" customWidth="1"/>
    <col min="8460" max="8460" width="11.28515625" style="1" customWidth="1"/>
    <col min="8461" max="8705" width="9.140625" style="1"/>
    <col min="8706" max="8706" width="8.42578125" style="1" customWidth="1"/>
    <col min="8707" max="8707" width="62.5703125" style="1" customWidth="1"/>
    <col min="8708" max="8708" width="21" style="1" customWidth="1"/>
    <col min="8709" max="8709" width="15.42578125" style="1" customWidth="1"/>
    <col min="8710" max="8710" width="18.28515625" style="1" customWidth="1"/>
    <col min="8711" max="8714" width="16.5703125" style="1" customWidth="1"/>
    <col min="8715" max="8715" width="15.85546875" style="1" customWidth="1"/>
    <col min="8716" max="8716" width="11.28515625" style="1" customWidth="1"/>
    <col min="8717" max="8961" width="9.140625" style="1"/>
    <col min="8962" max="8962" width="8.42578125" style="1" customWidth="1"/>
    <col min="8963" max="8963" width="62.5703125" style="1" customWidth="1"/>
    <col min="8964" max="8964" width="21" style="1" customWidth="1"/>
    <col min="8965" max="8965" width="15.42578125" style="1" customWidth="1"/>
    <col min="8966" max="8966" width="18.28515625" style="1" customWidth="1"/>
    <col min="8967" max="8970" width="16.5703125" style="1" customWidth="1"/>
    <col min="8971" max="8971" width="15.85546875" style="1" customWidth="1"/>
    <col min="8972" max="8972" width="11.28515625" style="1" customWidth="1"/>
    <col min="8973" max="9217" width="9.140625" style="1"/>
    <col min="9218" max="9218" width="8.42578125" style="1" customWidth="1"/>
    <col min="9219" max="9219" width="62.5703125" style="1" customWidth="1"/>
    <col min="9220" max="9220" width="21" style="1" customWidth="1"/>
    <col min="9221" max="9221" width="15.42578125" style="1" customWidth="1"/>
    <col min="9222" max="9222" width="18.28515625" style="1" customWidth="1"/>
    <col min="9223" max="9226" width="16.5703125" style="1" customWidth="1"/>
    <col min="9227" max="9227" width="15.85546875" style="1" customWidth="1"/>
    <col min="9228" max="9228" width="11.28515625" style="1" customWidth="1"/>
    <col min="9229" max="9473" width="9.140625" style="1"/>
    <col min="9474" max="9474" width="8.42578125" style="1" customWidth="1"/>
    <col min="9475" max="9475" width="62.5703125" style="1" customWidth="1"/>
    <col min="9476" max="9476" width="21" style="1" customWidth="1"/>
    <col min="9477" max="9477" width="15.42578125" style="1" customWidth="1"/>
    <col min="9478" max="9478" width="18.28515625" style="1" customWidth="1"/>
    <col min="9479" max="9482" width="16.5703125" style="1" customWidth="1"/>
    <col min="9483" max="9483" width="15.85546875" style="1" customWidth="1"/>
    <col min="9484" max="9484" width="11.28515625" style="1" customWidth="1"/>
    <col min="9485" max="9729" width="9.140625" style="1"/>
    <col min="9730" max="9730" width="8.42578125" style="1" customWidth="1"/>
    <col min="9731" max="9731" width="62.5703125" style="1" customWidth="1"/>
    <col min="9732" max="9732" width="21" style="1" customWidth="1"/>
    <col min="9733" max="9733" width="15.42578125" style="1" customWidth="1"/>
    <col min="9734" max="9734" width="18.28515625" style="1" customWidth="1"/>
    <col min="9735" max="9738" width="16.5703125" style="1" customWidth="1"/>
    <col min="9739" max="9739" width="15.85546875" style="1" customWidth="1"/>
    <col min="9740" max="9740" width="11.28515625" style="1" customWidth="1"/>
    <col min="9741" max="9985" width="9.140625" style="1"/>
    <col min="9986" max="9986" width="8.42578125" style="1" customWidth="1"/>
    <col min="9987" max="9987" width="62.5703125" style="1" customWidth="1"/>
    <col min="9988" max="9988" width="21" style="1" customWidth="1"/>
    <col min="9989" max="9989" width="15.42578125" style="1" customWidth="1"/>
    <col min="9990" max="9990" width="18.28515625" style="1" customWidth="1"/>
    <col min="9991" max="9994" width="16.5703125" style="1" customWidth="1"/>
    <col min="9995" max="9995" width="15.85546875" style="1" customWidth="1"/>
    <col min="9996" max="9996" width="11.28515625" style="1" customWidth="1"/>
    <col min="9997" max="10241" width="9.140625" style="1"/>
    <col min="10242" max="10242" width="8.42578125" style="1" customWidth="1"/>
    <col min="10243" max="10243" width="62.5703125" style="1" customWidth="1"/>
    <col min="10244" max="10244" width="21" style="1" customWidth="1"/>
    <col min="10245" max="10245" width="15.42578125" style="1" customWidth="1"/>
    <col min="10246" max="10246" width="18.28515625" style="1" customWidth="1"/>
    <col min="10247" max="10250" width="16.5703125" style="1" customWidth="1"/>
    <col min="10251" max="10251" width="15.85546875" style="1" customWidth="1"/>
    <col min="10252" max="10252" width="11.28515625" style="1" customWidth="1"/>
    <col min="10253" max="10497" width="9.140625" style="1"/>
    <col min="10498" max="10498" width="8.42578125" style="1" customWidth="1"/>
    <col min="10499" max="10499" width="62.5703125" style="1" customWidth="1"/>
    <col min="10500" max="10500" width="21" style="1" customWidth="1"/>
    <col min="10501" max="10501" width="15.42578125" style="1" customWidth="1"/>
    <col min="10502" max="10502" width="18.28515625" style="1" customWidth="1"/>
    <col min="10503" max="10506" width="16.5703125" style="1" customWidth="1"/>
    <col min="10507" max="10507" width="15.85546875" style="1" customWidth="1"/>
    <col min="10508" max="10508" width="11.28515625" style="1" customWidth="1"/>
    <col min="10509" max="10753" width="9.140625" style="1"/>
    <col min="10754" max="10754" width="8.42578125" style="1" customWidth="1"/>
    <col min="10755" max="10755" width="62.5703125" style="1" customWidth="1"/>
    <col min="10756" max="10756" width="21" style="1" customWidth="1"/>
    <col min="10757" max="10757" width="15.42578125" style="1" customWidth="1"/>
    <col min="10758" max="10758" width="18.28515625" style="1" customWidth="1"/>
    <col min="10759" max="10762" width="16.5703125" style="1" customWidth="1"/>
    <col min="10763" max="10763" width="15.85546875" style="1" customWidth="1"/>
    <col min="10764" max="10764" width="11.28515625" style="1" customWidth="1"/>
    <col min="10765" max="11009" width="9.140625" style="1"/>
    <col min="11010" max="11010" width="8.42578125" style="1" customWidth="1"/>
    <col min="11011" max="11011" width="62.5703125" style="1" customWidth="1"/>
    <col min="11012" max="11012" width="21" style="1" customWidth="1"/>
    <col min="11013" max="11013" width="15.42578125" style="1" customWidth="1"/>
    <col min="11014" max="11014" width="18.28515625" style="1" customWidth="1"/>
    <col min="11015" max="11018" width="16.5703125" style="1" customWidth="1"/>
    <col min="11019" max="11019" width="15.85546875" style="1" customWidth="1"/>
    <col min="11020" max="11020" width="11.28515625" style="1" customWidth="1"/>
    <col min="11021" max="11265" width="9.140625" style="1"/>
    <col min="11266" max="11266" width="8.42578125" style="1" customWidth="1"/>
    <col min="11267" max="11267" width="62.5703125" style="1" customWidth="1"/>
    <col min="11268" max="11268" width="21" style="1" customWidth="1"/>
    <col min="11269" max="11269" width="15.42578125" style="1" customWidth="1"/>
    <col min="11270" max="11270" width="18.28515625" style="1" customWidth="1"/>
    <col min="11271" max="11274" width="16.5703125" style="1" customWidth="1"/>
    <col min="11275" max="11275" width="15.85546875" style="1" customWidth="1"/>
    <col min="11276" max="11276" width="11.28515625" style="1" customWidth="1"/>
    <col min="11277" max="11521" width="9.140625" style="1"/>
    <col min="11522" max="11522" width="8.42578125" style="1" customWidth="1"/>
    <col min="11523" max="11523" width="62.5703125" style="1" customWidth="1"/>
    <col min="11524" max="11524" width="21" style="1" customWidth="1"/>
    <col min="11525" max="11525" width="15.42578125" style="1" customWidth="1"/>
    <col min="11526" max="11526" width="18.28515625" style="1" customWidth="1"/>
    <col min="11527" max="11530" width="16.5703125" style="1" customWidth="1"/>
    <col min="11531" max="11531" width="15.85546875" style="1" customWidth="1"/>
    <col min="11532" max="11532" width="11.28515625" style="1" customWidth="1"/>
    <col min="11533" max="11777" width="9.140625" style="1"/>
    <col min="11778" max="11778" width="8.42578125" style="1" customWidth="1"/>
    <col min="11779" max="11779" width="62.5703125" style="1" customWidth="1"/>
    <col min="11780" max="11780" width="21" style="1" customWidth="1"/>
    <col min="11781" max="11781" width="15.42578125" style="1" customWidth="1"/>
    <col min="11782" max="11782" width="18.28515625" style="1" customWidth="1"/>
    <col min="11783" max="11786" width="16.5703125" style="1" customWidth="1"/>
    <col min="11787" max="11787" width="15.85546875" style="1" customWidth="1"/>
    <col min="11788" max="11788" width="11.28515625" style="1" customWidth="1"/>
    <col min="11789" max="12033" width="9.140625" style="1"/>
    <col min="12034" max="12034" width="8.42578125" style="1" customWidth="1"/>
    <col min="12035" max="12035" width="62.5703125" style="1" customWidth="1"/>
    <col min="12036" max="12036" width="21" style="1" customWidth="1"/>
    <col min="12037" max="12037" width="15.42578125" style="1" customWidth="1"/>
    <col min="12038" max="12038" width="18.28515625" style="1" customWidth="1"/>
    <col min="12039" max="12042" width="16.5703125" style="1" customWidth="1"/>
    <col min="12043" max="12043" width="15.85546875" style="1" customWidth="1"/>
    <col min="12044" max="12044" width="11.28515625" style="1" customWidth="1"/>
    <col min="12045" max="12289" width="9.140625" style="1"/>
    <col min="12290" max="12290" width="8.42578125" style="1" customWidth="1"/>
    <col min="12291" max="12291" width="62.5703125" style="1" customWidth="1"/>
    <col min="12292" max="12292" width="21" style="1" customWidth="1"/>
    <col min="12293" max="12293" width="15.42578125" style="1" customWidth="1"/>
    <col min="12294" max="12294" width="18.28515625" style="1" customWidth="1"/>
    <col min="12295" max="12298" width="16.5703125" style="1" customWidth="1"/>
    <col min="12299" max="12299" width="15.85546875" style="1" customWidth="1"/>
    <col min="12300" max="12300" width="11.28515625" style="1" customWidth="1"/>
    <col min="12301" max="12545" width="9.140625" style="1"/>
    <col min="12546" max="12546" width="8.42578125" style="1" customWidth="1"/>
    <col min="12547" max="12547" width="62.5703125" style="1" customWidth="1"/>
    <col min="12548" max="12548" width="21" style="1" customWidth="1"/>
    <col min="12549" max="12549" width="15.42578125" style="1" customWidth="1"/>
    <col min="12550" max="12550" width="18.28515625" style="1" customWidth="1"/>
    <col min="12551" max="12554" width="16.5703125" style="1" customWidth="1"/>
    <col min="12555" max="12555" width="15.85546875" style="1" customWidth="1"/>
    <col min="12556" max="12556" width="11.28515625" style="1" customWidth="1"/>
    <col min="12557" max="12801" width="9.140625" style="1"/>
    <col min="12802" max="12802" width="8.42578125" style="1" customWidth="1"/>
    <col min="12803" max="12803" width="62.5703125" style="1" customWidth="1"/>
    <col min="12804" max="12804" width="21" style="1" customWidth="1"/>
    <col min="12805" max="12805" width="15.42578125" style="1" customWidth="1"/>
    <col min="12806" max="12806" width="18.28515625" style="1" customWidth="1"/>
    <col min="12807" max="12810" width="16.5703125" style="1" customWidth="1"/>
    <col min="12811" max="12811" width="15.85546875" style="1" customWidth="1"/>
    <col min="12812" max="12812" width="11.28515625" style="1" customWidth="1"/>
    <col min="12813" max="13057" width="9.140625" style="1"/>
    <col min="13058" max="13058" width="8.42578125" style="1" customWidth="1"/>
    <col min="13059" max="13059" width="62.5703125" style="1" customWidth="1"/>
    <col min="13060" max="13060" width="21" style="1" customWidth="1"/>
    <col min="13061" max="13061" width="15.42578125" style="1" customWidth="1"/>
    <col min="13062" max="13062" width="18.28515625" style="1" customWidth="1"/>
    <col min="13063" max="13066" width="16.5703125" style="1" customWidth="1"/>
    <col min="13067" max="13067" width="15.85546875" style="1" customWidth="1"/>
    <col min="13068" max="13068" width="11.28515625" style="1" customWidth="1"/>
    <col min="13069" max="13313" width="9.140625" style="1"/>
    <col min="13314" max="13314" width="8.42578125" style="1" customWidth="1"/>
    <col min="13315" max="13315" width="62.5703125" style="1" customWidth="1"/>
    <col min="13316" max="13316" width="21" style="1" customWidth="1"/>
    <col min="13317" max="13317" width="15.42578125" style="1" customWidth="1"/>
    <col min="13318" max="13318" width="18.28515625" style="1" customWidth="1"/>
    <col min="13319" max="13322" width="16.5703125" style="1" customWidth="1"/>
    <col min="13323" max="13323" width="15.85546875" style="1" customWidth="1"/>
    <col min="13324" max="13324" width="11.28515625" style="1" customWidth="1"/>
    <col min="13325" max="13569" width="9.140625" style="1"/>
    <col min="13570" max="13570" width="8.42578125" style="1" customWidth="1"/>
    <col min="13571" max="13571" width="62.5703125" style="1" customWidth="1"/>
    <col min="13572" max="13572" width="21" style="1" customWidth="1"/>
    <col min="13573" max="13573" width="15.42578125" style="1" customWidth="1"/>
    <col min="13574" max="13574" width="18.28515625" style="1" customWidth="1"/>
    <col min="13575" max="13578" width="16.5703125" style="1" customWidth="1"/>
    <col min="13579" max="13579" width="15.85546875" style="1" customWidth="1"/>
    <col min="13580" max="13580" width="11.28515625" style="1" customWidth="1"/>
    <col min="13581" max="13825" width="9.140625" style="1"/>
    <col min="13826" max="13826" width="8.42578125" style="1" customWidth="1"/>
    <col min="13827" max="13827" width="62.5703125" style="1" customWidth="1"/>
    <col min="13828" max="13828" width="21" style="1" customWidth="1"/>
    <col min="13829" max="13829" width="15.42578125" style="1" customWidth="1"/>
    <col min="13830" max="13830" width="18.28515625" style="1" customWidth="1"/>
    <col min="13831" max="13834" width="16.5703125" style="1" customWidth="1"/>
    <col min="13835" max="13835" width="15.85546875" style="1" customWidth="1"/>
    <col min="13836" max="13836" width="11.28515625" style="1" customWidth="1"/>
    <col min="13837" max="14081" width="9.140625" style="1"/>
    <col min="14082" max="14082" width="8.42578125" style="1" customWidth="1"/>
    <col min="14083" max="14083" width="62.5703125" style="1" customWidth="1"/>
    <col min="14084" max="14084" width="21" style="1" customWidth="1"/>
    <col min="14085" max="14085" width="15.42578125" style="1" customWidth="1"/>
    <col min="14086" max="14086" width="18.28515625" style="1" customWidth="1"/>
    <col min="14087" max="14090" width="16.5703125" style="1" customWidth="1"/>
    <col min="14091" max="14091" width="15.85546875" style="1" customWidth="1"/>
    <col min="14092" max="14092" width="11.28515625" style="1" customWidth="1"/>
    <col min="14093" max="14337" width="9.140625" style="1"/>
    <col min="14338" max="14338" width="8.42578125" style="1" customWidth="1"/>
    <col min="14339" max="14339" width="62.5703125" style="1" customWidth="1"/>
    <col min="14340" max="14340" width="21" style="1" customWidth="1"/>
    <col min="14341" max="14341" width="15.42578125" style="1" customWidth="1"/>
    <col min="14342" max="14342" width="18.28515625" style="1" customWidth="1"/>
    <col min="14343" max="14346" width="16.5703125" style="1" customWidth="1"/>
    <col min="14347" max="14347" width="15.85546875" style="1" customWidth="1"/>
    <col min="14348" max="14348" width="11.28515625" style="1" customWidth="1"/>
    <col min="14349" max="14593" width="9.140625" style="1"/>
    <col min="14594" max="14594" width="8.42578125" style="1" customWidth="1"/>
    <col min="14595" max="14595" width="62.5703125" style="1" customWidth="1"/>
    <col min="14596" max="14596" width="21" style="1" customWidth="1"/>
    <col min="14597" max="14597" width="15.42578125" style="1" customWidth="1"/>
    <col min="14598" max="14598" width="18.28515625" style="1" customWidth="1"/>
    <col min="14599" max="14602" width="16.5703125" style="1" customWidth="1"/>
    <col min="14603" max="14603" width="15.85546875" style="1" customWidth="1"/>
    <col min="14604" max="14604" width="11.28515625" style="1" customWidth="1"/>
    <col min="14605" max="14849" width="9.140625" style="1"/>
    <col min="14850" max="14850" width="8.42578125" style="1" customWidth="1"/>
    <col min="14851" max="14851" width="62.5703125" style="1" customWidth="1"/>
    <col min="14852" max="14852" width="21" style="1" customWidth="1"/>
    <col min="14853" max="14853" width="15.42578125" style="1" customWidth="1"/>
    <col min="14854" max="14854" width="18.28515625" style="1" customWidth="1"/>
    <col min="14855" max="14858" width="16.5703125" style="1" customWidth="1"/>
    <col min="14859" max="14859" width="15.85546875" style="1" customWidth="1"/>
    <col min="14860" max="14860" width="11.28515625" style="1" customWidth="1"/>
    <col min="14861" max="15105" width="9.140625" style="1"/>
    <col min="15106" max="15106" width="8.42578125" style="1" customWidth="1"/>
    <col min="15107" max="15107" width="62.5703125" style="1" customWidth="1"/>
    <col min="15108" max="15108" width="21" style="1" customWidth="1"/>
    <col min="15109" max="15109" width="15.42578125" style="1" customWidth="1"/>
    <col min="15110" max="15110" width="18.28515625" style="1" customWidth="1"/>
    <col min="15111" max="15114" width="16.5703125" style="1" customWidth="1"/>
    <col min="15115" max="15115" width="15.85546875" style="1" customWidth="1"/>
    <col min="15116" max="15116" width="11.28515625" style="1" customWidth="1"/>
    <col min="15117" max="15361" width="9.140625" style="1"/>
    <col min="15362" max="15362" width="8.42578125" style="1" customWidth="1"/>
    <col min="15363" max="15363" width="62.5703125" style="1" customWidth="1"/>
    <col min="15364" max="15364" width="21" style="1" customWidth="1"/>
    <col min="15365" max="15365" width="15.42578125" style="1" customWidth="1"/>
    <col min="15366" max="15366" width="18.28515625" style="1" customWidth="1"/>
    <col min="15367" max="15370" width="16.5703125" style="1" customWidth="1"/>
    <col min="15371" max="15371" width="15.85546875" style="1" customWidth="1"/>
    <col min="15372" max="15372" width="11.28515625" style="1" customWidth="1"/>
    <col min="15373" max="15617" width="9.140625" style="1"/>
    <col min="15618" max="15618" width="8.42578125" style="1" customWidth="1"/>
    <col min="15619" max="15619" width="62.5703125" style="1" customWidth="1"/>
    <col min="15620" max="15620" width="21" style="1" customWidth="1"/>
    <col min="15621" max="15621" width="15.42578125" style="1" customWidth="1"/>
    <col min="15622" max="15622" width="18.28515625" style="1" customWidth="1"/>
    <col min="15623" max="15626" width="16.5703125" style="1" customWidth="1"/>
    <col min="15627" max="15627" width="15.85546875" style="1" customWidth="1"/>
    <col min="15628" max="15628" width="11.28515625" style="1" customWidth="1"/>
    <col min="15629" max="15873" width="9.140625" style="1"/>
    <col min="15874" max="15874" width="8.42578125" style="1" customWidth="1"/>
    <col min="15875" max="15875" width="62.5703125" style="1" customWidth="1"/>
    <col min="15876" max="15876" width="21" style="1" customWidth="1"/>
    <col min="15877" max="15877" width="15.42578125" style="1" customWidth="1"/>
    <col min="15878" max="15878" width="18.28515625" style="1" customWidth="1"/>
    <col min="15879" max="15882" width="16.5703125" style="1" customWidth="1"/>
    <col min="15883" max="15883" width="15.85546875" style="1" customWidth="1"/>
    <col min="15884" max="15884" width="11.28515625" style="1" customWidth="1"/>
    <col min="15885" max="16129" width="9.140625" style="1"/>
    <col min="16130" max="16130" width="8.42578125" style="1" customWidth="1"/>
    <col min="16131" max="16131" width="62.5703125" style="1" customWidth="1"/>
    <col min="16132" max="16132" width="21" style="1" customWidth="1"/>
    <col min="16133" max="16133" width="15.42578125" style="1" customWidth="1"/>
    <col min="16134" max="16134" width="18.28515625" style="1" customWidth="1"/>
    <col min="16135" max="16138" width="16.5703125" style="1" customWidth="1"/>
    <col min="16139" max="16139" width="15.85546875" style="1" customWidth="1"/>
    <col min="16140" max="16140" width="11.28515625" style="1" customWidth="1"/>
    <col min="16141" max="16384" width="9.140625" style="1"/>
  </cols>
  <sheetData>
    <row r="1" spans="1:24" hidden="1" x14ac:dyDescent="0.25">
      <c r="A1" s="2"/>
      <c r="H1" s="176" t="s">
        <v>8</v>
      </c>
      <c r="I1" s="176"/>
      <c r="J1" s="177"/>
      <c r="K1" s="177"/>
      <c r="L1" s="177"/>
      <c r="M1" s="177"/>
      <c r="N1" s="177"/>
      <c r="O1" s="35"/>
    </row>
    <row r="2" spans="1:24" hidden="1" x14ac:dyDescent="0.25">
      <c r="A2" s="2"/>
      <c r="H2" s="177"/>
      <c r="I2" s="177"/>
      <c r="J2" s="177"/>
      <c r="K2" s="177"/>
      <c r="L2" s="177"/>
      <c r="M2" s="177"/>
      <c r="N2" s="177"/>
      <c r="O2" s="35"/>
    </row>
    <row r="3" spans="1:24" hidden="1" x14ac:dyDescent="0.25">
      <c r="A3" s="2"/>
      <c r="H3" s="177"/>
      <c r="I3" s="177"/>
      <c r="J3" s="177"/>
      <c r="K3" s="177"/>
      <c r="L3" s="177"/>
      <c r="M3" s="177"/>
      <c r="N3" s="177"/>
      <c r="O3" s="35"/>
    </row>
    <row r="4" spans="1:24" ht="33.75" hidden="1" customHeight="1" x14ac:dyDescent="0.25">
      <c r="A4" s="2"/>
      <c r="H4" s="177"/>
      <c r="I4" s="177"/>
      <c r="J4" s="177"/>
      <c r="K4" s="177"/>
      <c r="L4" s="177"/>
      <c r="M4" s="177"/>
      <c r="N4" s="177"/>
      <c r="O4" s="35"/>
    </row>
    <row r="5" spans="1:24" ht="48.75" hidden="1" customHeight="1" x14ac:dyDescent="0.25">
      <c r="A5" s="2"/>
      <c r="H5" s="177"/>
      <c r="I5" s="177"/>
      <c r="J5" s="177"/>
      <c r="K5" s="177"/>
      <c r="L5" s="177"/>
      <c r="M5" s="177"/>
      <c r="N5" s="177"/>
      <c r="O5" s="35"/>
    </row>
    <row r="6" spans="1:24" hidden="1" x14ac:dyDescent="0.25">
      <c r="A6" s="2"/>
      <c r="H6" s="177"/>
      <c r="I6" s="177"/>
      <c r="J6" s="177"/>
      <c r="K6" s="177"/>
      <c r="L6" s="177"/>
      <c r="M6" s="177"/>
      <c r="N6" s="177"/>
      <c r="O6" s="35"/>
    </row>
    <row r="7" spans="1:24" ht="35.25" hidden="1" customHeight="1" x14ac:dyDescent="0.25">
      <c r="A7" s="2"/>
      <c r="H7" s="177"/>
      <c r="I7" s="177"/>
      <c r="J7" s="177"/>
      <c r="K7" s="177"/>
      <c r="L7" s="177"/>
      <c r="M7" s="177"/>
      <c r="N7" s="177"/>
      <c r="O7" s="35"/>
    </row>
    <row r="8" spans="1:24" hidden="1" x14ac:dyDescent="0.25">
      <c r="A8" s="2"/>
      <c r="H8" s="177"/>
      <c r="I8" s="177"/>
      <c r="J8" s="177"/>
      <c r="K8" s="177"/>
      <c r="L8" s="177"/>
      <c r="M8" s="177"/>
      <c r="N8" s="177"/>
      <c r="O8" s="35"/>
    </row>
    <row r="9" spans="1:24" x14ac:dyDescent="0.25">
      <c r="A9" s="2"/>
      <c r="N9" s="5"/>
      <c r="O9" s="5"/>
    </row>
    <row r="10" spans="1:24" s="29" customFormat="1" ht="18" customHeight="1" x14ac:dyDescent="0.3">
      <c r="A10" s="31"/>
      <c r="B10" s="178" t="s">
        <v>169</v>
      </c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32"/>
      <c r="R10" s="32"/>
      <c r="S10" s="32"/>
      <c r="T10" s="32"/>
      <c r="U10" s="32"/>
      <c r="V10" s="32"/>
      <c r="W10" s="32"/>
      <c r="X10" s="32"/>
    </row>
    <row r="11" spans="1:24" s="12" customFormat="1" ht="20.25" x14ac:dyDescent="0.3">
      <c r="A11" s="13"/>
      <c r="B11" s="178" t="s">
        <v>174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32"/>
      <c r="R11" s="163"/>
      <c r="S11" s="163"/>
      <c r="T11" s="32"/>
      <c r="U11" s="32"/>
      <c r="V11" s="32"/>
      <c r="W11" s="32"/>
      <c r="X11" s="32"/>
    </row>
    <row r="12" spans="1:24" s="12" customFormat="1" ht="20.25" x14ac:dyDescent="0.3">
      <c r="A12" s="13"/>
      <c r="B12" s="179" t="s">
        <v>170</v>
      </c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33"/>
      <c r="R12" s="33"/>
      <c r="S12" s="33"/>
      <c r="T12" s="33"/>
      <c r="U12" s="33"/>
      <c r="V12" s="33"/>
      <c r="W12" s="33"/>
      <c r="X12" s="33"/>
    </row>
    <row r="13" spans="1:24" s="12" customFormat="1" ht="18" customHeight="1" x14ac:dyDescent="0.3">
      <c r="A13" s="13"/>
      <c r="B13" s="180" t="s">
        <v>171</v>
      </c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34"/>
      <c r="R13" s="34"/>
      <c r="S13" s="34"/>
      <c r="T13" s="34"/>
      <c r="U13" s="34"/>
      <c r="V13" s="34"/>
      <c r="W13" s="34"/>
      <c r="X13" s="34"/>
    </row>
    <row r="14" spans="1:24" s="12" customFormat="1" ht="20.25" x14ac:dyDescent="0.3">
      <c r="A14" s="13"/>
      <c r="B14" s="179" t="s">
        <v>172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33"/>
      <c r="R14" s="33"/>
      <c r="S14" s="33"/>
      <c r="T14" s="33"/>
      <c r="U14" s="33"/>
      <c r="V14" s="33"/>
      <c r="W14" s="33"/>
      <c r="X14" s="33"/>
    </row>
    <row r="15" spans="1:24" s="12" customFormat="1" ht="20.25" x14ac:dyDescent="0.3">
      <c r="A15" s="13"/>
      <c r="B15" s="180" t="s">
        <v>173</v>
      </c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34"/>
      <c r="R15" s="34"/>
      <c r="S15" s="34"/>
      <c r="T15" s="34"/>
      <c r="U15" s="34"/>
      <c r="V15" s="34"/>
      <c r="W15" s="34"/>
      <c r="X15" s="34"/>
    </row>
    <row r="16" spans="1:24" ht="16.5" thickBot="1" x14ac:dyDescent="0.3">
      <c r="B16" s="30"/>
      <c r="D16" s="6"/>
      <c r="E16" s="6"/>
      <c r="F16" s="153"/>
      <c r="G16" s="154"/>
      <c r="H16" s="153"/>
      <c r="I16" s="155"/>
      <c r="J16" s="8"/>
      <c r="K16" s="8"/>
      <c r="L16" s="10"/>
      <c r="M16" s="10"/>
      <c r="N16" s="8"/>
      <c r="O16" s="8"/>
      <c r="Q16" s="9"/>
      <c r="R16" s="9"/>
    </row>
    <row r="17" spans="1:19" ht="24" customHeight="1" x14ac:dyDescent="0.25">
      <c r="A17" s="181" t="s">
        <v>168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3"/>
      <c r="Q17" s="9"/>
      <c r="R17" s="9"/>
    </row>
    <row r="18" spans="1:19" ht="23.25" customHeight="1" x14ac:dyDescent="0.3">
      <c r="A18" s="184" t="s">
        <v>0</v>
      </c>
      <c r="B18" s="186" t="s">
        <v>1</v>
      </c>
      <c r="C18" s="186" t="s">
        <v>2</v>
      </c>
      <c r="D18" s="186" t="s">
        <v>175</v>
      </c>
      <c r="E18" s="186"/>
      <c r="F18" s="186" t="s">
        <v>3</v>
      </c>
      <c r="G18" s="186"/>
      <c r="H18" s="186" t="s">
        <v>4</v>
      </c>
      <c r="I18" s="186"/>
      <c r="J18" s="189"/>
      <c r="K18" s="189"/>
      <c r="L18" s="189"/>
      <c r="M18" s="189"/>
      <c r="N18" s="189"/>
      <c r="O18" s="189"/>
      <c r="P18" s="190"/>
    </row>
    <row r="19" spans="1:19" ht="37.5" customHeight="1" x14ac:dyDescent="0.3">
      <c r="A19" s="184"/>
      <c r="B19" s="186"/>
      <c r="C19" s="186"/>
      <c r="D19" s="186"/>
      <c r="E19" s="186"/>
      <c r="F19" s="186"/>
      <c r="G19" s="186"/>
      <c r="H19" s="186" t="s">
        <v>178</v>
      </c>
      <c r="I19" s="186"/>
      <c r="J19" s="186" t="s">
        <v>179</v>
      </c>
      <c r="K19" s="186"/>
      <c r="L19" s="186" t="s">
        <v>67</v>
      </c>
      <c r="M19" s="186"/>
      <c r="N19" s="186" t="s">
        <v>5</v>
      </c>
      <c r="O19" s="186"/>
      <c r="P19" s="51"/>
    </row>
    <row r="20" spans="1:19" ht="38.25" thickBot="1" x14ac:dyDescent="0.3">
      <c r="A20" s="185"/>
      <c r="B20" s="187"/>
      <c r="C20" s="188"/>
      <c r="D20" s="19" t="s">
        <v>176</v>
      </c>
      <c r="E20" s="20" t="s">
        <v>177</v>
      </c>
      <c r="F20" s="19" t="s">
        <v>176</v>
      </c>
      <c r="G20" s="20" t="s">
        <v>177</v>
      </c>
      <c r="H20" s="19" t="s">
        <v>176</v>
      </c>
      <c r="I20" s="20" t="s">
        <v>177</v>
      </c>
      <c r="J20" s="19" t="s">
        <v>176</v>
      </c>
      <c r="K20" s="20" t="s">
        <v>177</v>
      </c>
      <c r="L20" s="19" t="s">
        <v>176</v>
      </c>
      <c r="M20" s="20" t="s">
        <v>177</v>
      </c>
      <c r="N20" s="19" t="s">
        <v>176</v>
      </c>
      <c r="O20" s="20" t="s">
        <v>177</v>
      </c>
      <c r="P20" s="21" t="s">
        <v>6</v>
      </c>
    </row>
    <row r="21" spans="1:19" ht="19.5" thickBot="1" x14ac:dyDescent="0.3">
      <c r="A21" s="37">
        <v>1</v>
      </c>
      <c r="B21" s="11">
        <v>2</v>
      </c>
      <c r="C21" s="11">
        <v>3</v>
      </c>
      <c r="D21" s="11">
        <v>4</v>
      </c>
      <c r="E21" s="11">
        <v>5</v>
      </c>
      <c r="F21" s="11">
        <v>6</v>
      </c>
      <c r="G21" s="11">
        <v>7</v>
      </c>
      <c r="H21" s="11">
        <v>8</v>
      </c>
      <c r="I21" s="11">
        <v>9</v>
      </c>
      <c r="J21" s="11">
        <v>10</v>
      </c>
      <c r="K21" s="11">
        <v>11</v>
      </c>
      <c r="L21" s="11">
        <v>12</v>
      </c>
      <c r="M21" s="11">
        <v>13</v>
      </c>
      <c r="N21" s="11">
        <v>14</v>
      </c>
      <c r="O21" s="11">
        <v>15</v>
      </c>
      <c r="P21" s="38">
        <v>16</v>
      </c>
      <c r="R21" s="9"/>
    </row>
    <row r="22" spans="1:19" s="141" customFormat="1" ht="19.5" thickBot="1" x14ac:dyDescent="0.3">
      <c r="A22" s="41"/>
      <c r="B22" s="53" t="s">
        <v>74</v>
      </c>
      <c r="C22" s="54"/>
      <c r="D22" s="54"/>
      <c r="E22" s="54"/>
      <c r="F22" s="55">
        <f>F23+F24+F25</f>
        <v>39435480.093882315</v>
      </c>
      <c r="G22" s="55">
        <f t="shared" ref="G22:P22" si="0">G23+G24+G25</f>
        <v>781452.15358000004</v>
      </c>
      <c r="H22" s="55">
        <f t="shared" si="0"/>
        <v>39435480.093882315</v>
      </c>
      <c r="I22" s="55">
        <f t="shared" si="0"/>
        <v>781452.15358000004</v>
      </c>
      <c r="J22" s="55">
        <f t="shared" si="0"/>
        <v>0</v>
      </c>
      <c r="K22" s="55">
        <f t="shared" si="0"/>
        <v>0</v>
      </c>
      <c r="L22" s="55">
        <f t="shared" si="0"/>
        <v>0</v>
      </c>
      <c r="M22" s="55">
        <f t="shared" si="0"/>
        <v>0</v>
      </c>
      <c r="N22" s="55">
        <f t="shared" si="0"/>
        <v>0</v>
      </c>
      <c r="O22" s="55">
        <f t="shared" si="0"/>
        <v>0</v>
      </c>
      <c r="P22" s="146">
        <f t="shared" si="0"/>
        <v>0</v>
      </c>
      <c r="Q22" s="144"/>
      <c r="R22" s="144"/>
      <c r="S22" s="145"/>
    </row>
    <row r="23" spans="1:19" s="141" customFormat="1" ht="37.5" x14ac:dyDescent="0.25">
      <c r="A23" s="56"/>
      <c r="B23" s="57" t="s">
        <v>75</v>
      </c>
      <c r="C23" s="28"/>
      <c r="D23" s="28"/>
      <c r="E23" s="28"/>
      <c r="F23" s="58">
        <f>F26+F50+F69+F74</f>
        <v>20728511.597683422</v>
      </c>
      <c r="G23" s="58">
        <f t="shared" ref="G23:P23" si="1">G26+G50+G69+G74</f>
        <v>74486.869760000001</v>
      </c>
      <c r="H23" s="58">
        <f t="shared" si="1"/>
        <v>20728511.597683422</v>
      </c>
      <c r="I23" s="58">
        <f t="shared" si="1"/>
        <v>74486.869760000001</v>
      </c>
      <c r="J23" s="58">
        <f t="shared" si="1"/>
        <v>0</v>
      </c>
      <c r="K23" s="58">
        <f t="shared" si="1"/>
        <v>0</v>
      </c>
      <c r="L23" s="58">
        <f t="shared" si="1"/>
        <v>0</v>
      </c>
      <c r="M23" s="58">
        <f t="shared" si="1"/>
        <v>0</v>
      </c>
      <c r="N23" s="58">
        <f t="shared" si="1"/>
        <v>0</v>
      </c>
      <c r="O23" s="58">
        <f t="shared" si="1"/>
        <v>0</v>
      </c>
      <c r="P23" s="147">
        <f t="shared" si="1"/>
        <v>0</v>
      </c>
      <c r="R23" s="142"/>
    </row>
    <row r="24" spans="1:19" s="141" customFormat="1" ht="37.5" x14ac:dyDescent="0.25">
      <c r="A24" s="59"/>
      <c r="B24" s="60" t="s">
        <v>273</v>
      </c>
      <c r="C24" s="26"/>
      <c r="D24" s="26"/>
      <c r="E24" s="26"/>
      <c r="F24" s="61">
        <f>F83+F115</f>
        <v>17277728.163785536</v>
      </c>
      <c r="G24" s="61">
        <f t="shared" ref="G24:P24" si="2">G83+G115</f>
        <v>706965.28382000001</v>
      </c>
      <c r="H24" s="61">
        <f t="shared" si="2"/>
        <v>17277728.163785536</v>
      </c>
      <c r="I24" s="61">
        <f t="shared" si="2"/>
        <v>706965.28382000001</v>
      </c>
      <c r="J24" s="61">
        <f t="shared" si="2"/>
        <v>0</v>
      </c>
      <c r="K24" s="61">
        <f t="shared" si="2"/>
        <v>0</v>
      </c>
      <c r="L24" s="61">
        <f t="shared" si="2"/>
        <v>0</v>
      </c>
      <c r="M24" s="61">
        <f t="shared" si="2"/>
        <v>0</v>
      </c>
      <c r="N24" s="61">
        <f t="shared" si="2"/>
        <v>0</v>
      </c>
      <c r="O24" s="61">
        <f t="shared" si="2"/>
        <v>0</v>
      </c>
      <c r="P24" s="148">
        <f t="shared" si="2"/>
        <v>0</v>
      </c>
      <c r="Q24" s="143"/>
    </row>
    <row r="25" spans="1:19" s="141" customFormat="1" ht="38.25" thickBot="1" x14ac:dyDescent="0.3">
      <c r="A25" s="62"/>
      <c r="B25" s="60" t="s">
        <v>281</v>
      </c>
      <c r="C25" s="63"/>
      <c r="D25" s="63"/>
      <c r="E25" s="63"/>
      <c r="F25" s="64">
        <f>F119</f>
        <v>1429240.3324133561</v>
      </c>
      <c r="G25" s="64">
        <f t="shared" ref="G25:P25" si="3">G119</f>
        <v>0</v>
      </c>
      <c r="H25" s="64">
        <f t="shared" si="3"/>
        <v>1429240.3324133561</v>
      </c>
      <c r="I25" s="64">
        <f t="shared" si="3"/>
        <v>0</v>
      </c>
      <c r="J25" s="64">
        <f t="shared" si="3"/>
        <v>0</v>
      </c>
      <c r="K25" s="64">
        <f t="shared" si="3"/>
        <v>0</v>
      </c>
      <c r="L25" s="64">
        <f t="shared" si="3"/>
        <v>0</v>
      </c>
      <c r="M25" s="64">
        <f t="shared" si="3"/>
        <v>0</v>
      </c>
      <c r="N25" s="64">
        <f t="shared" si="3"/>
        <v>0</v>
      </c>
      <c r="O25" s="64">
        <f t="shared" si="3"/>
        <v>0</v>
      </c>
      <c r="P25" s="149">
        <f t="shared" si="3"/>
        <v>0</v>
      </c>
    </row>
    <row r="26" spans="1:19" s="2" customFormat="1" ht="18.75" x14ac:dyDescent="0.25">
      <c r="A26" s="45"/>
      <c r="B26" s="39" t="s">
        <v>7</v>
      </c>
      <c r="C26" s="25"/>
      <c r="D26" s="25"/>
      <c r="E26" s="25"/>
      <c r="F26" s="49">
        <f>SUM(F27:F49)</f>
        <v>10021895.001013421</v>
      </c>
      <c r="G26" s="49">
        <f t="shared" ref="G26:P26" si="4">SUM(G27:G49)</f>
        <v>74486.869760000001</v>
      </c>
      <c r="H26" s="49">
        <f t="shared" si="4"/>
        <v>10021895.001013421</v>
      </c>
      <c r="I26" s="49">
        <f t="shared" si="4"/>
        <v>74486.869760000001</v>
      </c>
      <c r="J26" s="49">
        <f t="shared" si="4"/>
        <v>0</v>
      </c>
      <c r="K26" s="49">
        <f t="shared" si="4"/>
        <v>0</v>
      </c>
      <c r="L26" s="49">
        <f t="shared" si="4"/>
        <v>0</v>
      </c>
      <c r="M26" s="49">
        <f t="shared" si="4"/>
        <v>0</v>
      </c>
      <c r="N26" s="49">
        <f t="shared" si="4"/>
        <v>0</v>
      </c>
      <c r="O26" s="49">
        <f t="shared" si="4"/>
        <v>0</v>
      </c>
      <c r="P26" s="132">
        <f t="shared" si="4"/>
        <v>0</v>
      </c>
      <c r="R26" s="140"/>
    </row>
    <row r="27" spans="1:19" s="24" customFormat="1" ht="18.75" x14ac:dyDescent="0.25">
      <c r="A27" s="59">
        <v>1</v>
      </c>
      <c r="B27" s="60" t="s">
        <v>9</v>
      </c>
      <c r="C27" s="65" t="s">
        <v>10</v>
      </c>
      <c r="D27" s="66">
        <v>1</v>
      </c>
      <c r="E27" s="66"/>
      <c r="F27" s="201">
        <f>H27+J27+L27+N27</f>
        <v>2490670.5209746598</v>
      </c>
      <c r="G27" s="201">
        <f>I27+K27+M27+O27+P27</f>
        <v>0</v>
      </c>
      <c r="H27" s="191">
        <f>2490670.52097466</f>
        <v>2490670.5209746598</v>
      </c>
      <c r="I27" s="191"/>
      <c r="J27" s="202"/>
      <c r="K27" s="191"/>
      <c r="L27" s="191"/>
      <c r="M27" s="191"/>
      <c r="N27" s="202"/>
      <c r="O27" s="191"/>
      <c r="P27" s="193"/>
    </row>
    <row r="28" spans="1:19" s="24" customFormat="1" ht="75" x14ac:dyDescent="0.25">
      <c r="A28" s="67" t="s">
        <v>11</v>
      </c>
      <c r="B28" s="68" t="s">
        <v>12</v>
      </c>
      <c r="C28" s="65" t="s">
        <v>13</v>
      </c>
      <c r="D28" s="66">
        <v>1</v>
      </c>
      <c r="E28" s="66"/>
      <c r="F28" s="201"/>
      <c r="G28" s="201"/>
      <c r="H28" s="191"/>
      <c r="I28" s="191"/>
      <c r="J28" s="202"/>
      <c r="K28" s="191"/>
      <c r="L28" s="191"/>
      <c r="M28" s="191"/>
      <c r="N28" s="202"/>
      <c r="O28" s="191"/>
      <c r="P28" s="193"/>
    </row>
    <row r="29" spans="1:19" s="24" customFormat="1" ht="75.75" thickBot="1" x14ac:dyDescent="0.3">
      <c r="A29" s="69" t="s">
        <v>14</v>
      </c>
      <c r="B29" s="70" t="s">
        <v>76</v>
      </c>
      <c r="C29" s="71" t="s">
        <v>13</v>
      </c>
      <c r="D29" s="72">
        <v>1</v>
      </c>
      <c r="E29" s="72"/>
      <c r="F29" s="196"/>
      <c r="G29" s="196"/>
      <c r="H29" s="192"/>
      <c r="I29" s="192"/>
      <c r="J29" s="203"/>
      <c r="K29" s="192"/>
      <c r="L29" s="192"/>
      <c r="M29" s="192"/>
      <c r="N29" s="203"/>
      <c r="O29" s="192"/>
      <c r="P29" s="194"/>
    </row>
    <row r="30" spans="1:19" s="24" customFormat="1" ht="37.5" x14ac:dyDescent="0.25">
      <c r="A30" s="73">
        <v>2</v>
      </c>
      <c r="B30" s="74" t="s">
        <v>73</v>
      </c>
      <c r="C30" s="75" t="s">
        <v>23</v>
      </c>
      <c r="D30" s="75">
        <v>1</v>
      </c>
      <c r="E30" s="75"/>
      <c r="F30" s="195">
        <f>H30+J30+L30+N30</f>
        <v>1011738.18266103</v>
      </c>
      <c r="G30" s="195">
        <f>I30+K30+M30+O30+P30</f>
        <v>0</v>
      </c>
      <c r="H30" s="197">
        <v>1011738.18266103</v>
      </c>
      <c r="I30" s="197"/>
      <c r="J30" s="199"/>
      <c r="K30" s="197"/>
      <c r="L30" s="197"/>
      <c r="M30" s="197"/>
      <c r="N30" s="199"/>
      <c r="O30" s="197"/>
      <c r="P30" s="209"/>
    </row>
    <row r="31" spans="1:19" s="24" customFormat="1" ht="19.5" thickBot="1" x14ac:dyDescent="0.3">
      <c r="A31" s="69" t="s">
        <v>17</v>
      </c>
      <c r="B31" s="70" t="s">
        <v>77</v>
      </c>
      <c r="C31" s="71" t="s">
        <v>23</v>
      </c>
      <c r="D31" s="71">
        <v>1</v>
      </c>
      <c r="E31" s="71"/>
      <c r="F31" s="196"/>
      <c r="G31" s="196"/>
      <c r="H31" s="198"/>
      <c r="I31" s="192"/>
      <c r="J31" s="200"/>
      <c r="K31" s="192"/>
      <c r="L31" s="192"/>
      <c r="M31" s="192"/>
      <c r="N31" s="200"/>
      <c r="O31" s="192"/>
      <c r="P31" s="210"/>
    </row>
    <row r="32" spans="1:19" s="24" customFormat="1" ht="75" x14ac:dyDescent="0.25">
      <c r="A32" s="56">
        <v>3</v>
      </c>
      <c r="B32" s="57" t="s">
        <v>15</v>
      </c>
      <c r="C32" s="42" t="s">
        <v>19</v>
      </c>
      <c r="D32" s="42" t="s">
        <v>78</v>
      </c>
      <c r="E32" s="42"/>
      <c r="F32" s="204">
        <f>H32+J32+L32+N32</f>
        <v>1328119.57</v>
      </c>
      <c r="G32" s="204">
        <f>I32+K32+M32+O32+P32</f>
        <v>0</v>
      </c>
      <c r="H32" s="205">
        <v>1328119.57</v>
      </c>
      <c r="I32" s="205"/>
      <c r="J32" s="207"/>
      <c r="K32" s="205"/>
      <c r="L32" s="205"/>
      <c r="M32" s="205"/>
      <c r="N32" s="207"/>
      <c r="O32" s="205"/>
      <c r="P32" s="211"/>
    </row>
    <row r="33" spans="1:16" s="24" customFormat="1" ht="37.5" x14ac:dyDescent="0.25">
      <c r="A33" s="67" t="s">
        <v>20</v>
      </c>
      <c r="B33" s="68" t="s">
        <v>79</v>
      </c>
      <c r="C33" s="65" t="s">
        <v>16</v>
      </c>
      <c r="D33" s="65">
        <f>(670+664+1095)/1000</f>
        <v>2.4289999999999998</v>
      </c>
      <c r="E33" s="65"/>
      <c r="F33" s="201"/>
      <c r="G33" s="201"/>
      <c r="H33" s="206"/>
      <c r="I33" s="191"/>
      <c r="J33" s="208"/>
      <c r="K33" s="191"/>
      <c r="L33" s="191"/>
      <c r="M33" s="191"/>
      <c r="N33" s="208"/>
      <c r="O33" s="191"/>
      <c r="P33" s="212"/>
    </row>
    <row r="34" spans="1:16" s="24" customFormat="1" ht="57" thickBot="1" x14ac:dyDescent="0.3">
      <c r="A34" s="69" t="s">
        <v>21</v>
      </c>
      <c r="B34" s="70" t="s">
        <v>186</v>
      </c>
      <c r="C34" s="71" t="s">
        <v>23</v>
      </c>
      <c r="D34" s="71">
        <v>5</v>
      </c>
      <c r="E34" s="71"/>
      <c r="F34" s="196"/>
      <c r="G34" s="196"/>
      <c r="H34" s="198"/>
      <c r="I34" s="192"/>
      <c r="J34" s="200"/>
      <c r="K34" s="192"/>
      <c r="L34" s="192"/>
      <c r="M34" s="192"/>
      <c r="N34" s="200"/>
      <c r="O34" s="192"/>
      <c r="P34" s="210"/>
    </row>
    <row r="35" spans="1:16" s="24" customFormat="1" ht="75" x14ac:dyDescent="0.25">
      <c r="A35" s="56">
        <v>4</v>
      </c>
      <c r="B35" s="57" t="s">
        <v>18</v>
      </c>
      <c r="C35" s="42" t="s">
        <v>19</v>
      </c>
      <c r="D35" s="42" t="s">
        <v>80</v>
      </c>
      <c r="E35" s="42"/>
      <c r="F35" s="204">
        <f>H35+J35+L35+N35</f>
        <v>1422428.73</v>
      </c>
      <c r="G35" s="204">
        <f>I35+K35+M35+O35+P35</f>
        <v>0</v>
      </c>
      <c r="H35" s="205">
        <f>1422428.73</f>
        <v>1422428.73</v>
      </c>
      <c r="I35" s="205"/>
      <c r="J35" s="207"/>
      <c r="K35" s="205"/>
      <c r="L35" s="205"/>
      <c r="M35" s="205"/>
      <c r="N35" s="207"/>
      <c r="O35" s="205"/>
      <c r="P35" s="211"/>
    </row>
    <row r="36" spans="1:16" s="24" customFormat="1" ht="37.5" x14ac:dyDescent="0.25">
      <c r="A36" s="67" t="s">
        <v>25</v>
      </c>
      <c r="B36" s="68" t="s">
        <v>79</v>
      </c>
      <c r="C36" s="65" t="s">
        <v>16</v>
      </c>
      <c r="D36" s="65">
        <v>13.7</v>
      </c>
      <c r="E36" s="65"/>
      <c r="F36" s="201"/>
      <c r="G36" s="201"/>
      <c r="H36" s="206"/>
      <c r="I36" s="191"/>
      <c r="J36" s="208"/>
      <c r="K36" s="191"/>
      <c r="L36" s="191"/>
      <c r="M36" s="191"/>
      <c r="N36" s="208"/>
      <c r="O36" s="191"/>
      <c r="P36" s="212"/>
    </row>
    <row r="37" spans="1:16" s="24" customFormat="1" ht="38.25" thickBot="1" x14ac:dyDescent="0.3">
      <c r="A37" s="69" t="s">
        <v>81</v>
      </c>
      <c r="B37" s="70" t="s">
        <v>22</v>
      </c>
      <c r="C37" s="71" t="s">
        <v>23</v>
      </c>
      <c r="D37" s="71">
        <v>14</v>
      </c>
      <c r="E37" s="71"/>
      <c r="F37" s="196"/>
      <c r="G37" s="196"/>
      <c r="H37" s="198"/>
      <c r="I37" s="192"/>
      <c r="J37" s="200"/>
      <c r="K37" s="192"/>
      <c r="L37" s="192"/>
      <c r="M37" s="192"/>
      <c r="N37" s="200"/>
      <c r="O37" s="192"/>
      <c r="P37" s="210"/>
    </row>
    <row r="38" spans="1:16" s="24" customFormat="1" ht="93.75" x14ac:dyDescent="0.25">
      <c r="A38" s="56" t="s">
        <v>150</v>
      </c>
      <c r="B38" s="57" t="s">
        <v>24</v>
      </c>
      <c r="C38" s="76" t="s">
        <v>38</v>
      </c>
      <c r="D38" s="76">
        <v>246</v>
      </c>
      <c r="E38" s="76"/>
      <c r="F38" s="204">
        <f>H38+J38+L38+N38</f>
        <v>2900000</v>
      </c>
      <c r="G38" s="204">
        <f>I38+K38+M38+O38+P38</f>
        <v>0</v>
      </c>
      <c r="H38" s="205">
        <v>2900000</v>
      </c>
      <c r="I38" s="205"/>
      <c r="J38" s="207"/>
      <c r="K38" s="205"/>
      <c r="L38" s="205"/>
      <c r="M38" s="205"/>
      <c r="N38" s="207"/>
      <c r="O38" s="205"/>
      <c r="P38" s="211"/>
    </row>
    <row r="39" spans="1:16" s="24" customFormat="1" ht="19.5" thickBot="1" x14ac:dyDescent="0.3">
      <c r="A39" s="69" t="s">
        <v>158</v>
      </c>
      <c r="B39" s="70" t="s">
        <v>26</v>
      </c>
      <c r="C39" s="71" t="s">
        <v>38</v>
      </c>
      <c r="D39" s="71">
        <v>246</v>
      </c>
      <c r="E39" s="71"/>
      <c r="F39" s="196"/>
      <c r="G39" s="196"/>
      <c r="H39" s="198"/>
      <c r="I39" s="192"/>
      <c r="J39" s="200"/>
      <c r="K39" s="192"/>
      <c r="L39" s="192"/>
      <c r="M39" s="192"/>
      <c r="N39" s="200"/>
      <c r="O39" s="192"/>
      <c r="P39" s="210"/>
    </row>
    <row r="40" spans="1:16" s="24" customFormat="1" ht="75" x14ac:dyDescent="0.25">
      <c r="A40" s="73" t="s">
        <v>151</v>
      </c>
      <c r="B40" s="74" t="s">
        <v>261</v>
      </c>
      <c r="C40" s="77"/>
      <c r="D40" s="77"/>
      <c r="E40" s="77"/>
      <c r="F40" s="195">
        <f>H40+J40+L40+N40</f>
        <v>297978.48595415999</v>
      </c>
      <c r="G40" s="195">
        <f>I40+K40+M40+O40+P40</f>
        <v>0</v>
      </c>
      <c r="H40" s="214">
        <f>297978.48595416</f>
        <v>297978.48595415999</v>
      </c>
      <c r="I40" s="214"/>
      <c r="J40" s="216"/>
      <c r="K40" s="216"/>
      <c r="L40" s="197"/>
      <c r="M40" s="197"/>
      <c r="N40" s="216"/>
      <c r="O40" s="216"/>
      <c r="P40" s="219"/>
    </row>
    <row r="41" spans="1:16" s="24" customFormat="1" ht="19.5" thickBot="1" x14ac:dyDescent="0.3">
      <c r="A41" s="78" t="s">
        <v>159</v>
      </c>
      <c r="B41" s="79" t="s">
        <v>133</v>
      </c>
      <c r="C41" s="80" t="s">
        <v>16</v>
      </c>
      <c r="D41" s="80">
        <v>5.3410000000000002</v>
      </c>
      <c r="E41" s="80"/>
      <c r="F41" s="213"/>
      <c r="G41" s="213"/>
      <c r="H41" s="215"/>
      <c r="I41" s="215"/>
      <c r="J41" s="217"/>
      <c r="K41" s="217"/>
      <c r="L41" s="218"/>
      <c r="M41" s="218"/>
      <c r="N41" s="217"/>
      <c r="O41" s="217"/>
      <c r="P41" s="220"/>
    </row>
    <row r="42" spans="1:16" s="24" customFormat="1" ht="75" x14ac:dyDescent="0.25">
      <c r="A42" s="56" t="s">
        <v>53</v>
      </c>
      <c r="B42" s="57" t="s">
        <v>262</v>
      </c>
      <c r="C42" s="81"/>
      <c r="D42" s="81"/>
      <c r="E42" s="81"/>
      <c r="F42" s="204">
        <f>H42+J42+L42+N42</f>
        <v>490164.14142357098</v>
      </c>
      <c r="G42" s="204">
        <f>I42+K42+M42+O42+P42</f>
        <v>74486.869760000001</v>
      </c>
      <c r="H42" s="223">
        <v>490164.14142357098</v>
      </c>
      <c r="I42" s="223">
        <v>74486.869760000001</v>
      </c>
      <c r="J42" s="226"/>
      <c r="K42" s="226"/>
      <c r="L42" s="205"/>
      <c r="M42" s="205"/>
      <c r="N42" s="226"/>
      <c r="O42" s="226"/>
      <c r="P42" s="227"/>
    </row>
    <row r="43" spans="1:16" s="24" customFormat="1" ht="18.75" x14ac:dyDescent="0.25">
      <c r="A43" s="67" t="s">
        <v>180</v>
      </c>
      <c r="B43" s="68" t="s">
        <v>133</v>
      </c>
      <c r="C43" s="66" t="s">
        <v>16</v>
      </c>
      <c r="D43" s="66">
        <v>1.0249999999999999</v>
      </c>
      <c r="E43" s="66"/>
      <c r="F43" s="201">
        <f t="shared" ref="F43:F44" si="5">H43</f>
        <v>0</v>
      </c>
      <c r="G43" s="201"/>
      <c r="H43" s="224"/>
      <c r="I43" s="224"/>
      <c r="J43" s="206"/>
      <c r="K43" s="206"/>
      <c r="L43" s="191"/>
      <c r="M43" s="191"/>
      <c r="N43" s="206"/>
      <c r="O43" s="206"/>
      <c r="P43" s="228"/>
    </row>
    <row r="44" spans="1:16" s="24" customFormat="1" ht="19.5" thickBot="1" x14ac:dyDescent="0.3">
      <c r="A44" s="69" t="s">
        <v>181</v>
      </c>
      <c r="B44" s="70" t="s">
        <v>135</v>
      </c>
      <c r="C44" s="72" t="s">
        <v>27</v>
      </c>
      <c r="D44" s="72">
        <v>9</v>
      </c>
      <c r="E44" s="72"/>
      <c r="F44" s="196">
        <f t="shared" si="5"/>
        <v>0</v>
      </c>
      <c r="G44" s="196"/>
      <c r="H44" s="225"/>
      <c r="I44" s="225"/>
      <c r="J44" s="198"/>
      <c r="K44" s="198"/>
      <c r="L44" s="192"/>
      <c r="M44" s="192"/>
      <c r="N44" s="198"/>
      <c r="O44" s="198"/>
      <c r="P44" s="229"/>
    </row>
    <row r="45" spans="1:16" s="24" customFormat="1" ht="75.75" thickBot="1" x14ac:dyDescent="0.3">
      <c r="A45" s="82" t="s">
        <v>54</v>
      </c>
      <c r="B45" s="83" t="s">
        <v>187</v>
      </c>
      <c r="C45" s="84" t="s">
        <v>37</v>
      </c>
      <c r="D45" s="84"/>
      <c r="E45" s="84"/>
      <c r="F45" s="97">
        <f>H45+J45+L45+N45</f>
        <v>5000</v>
      </c>
      <c r="G45" s="97">
        <f>I45+K45+M45+O45+P45</f>
        <v>0</v>
      </c>
      <c r="H45" s="85">
        <v>5000</v>
      </c>
      <c r="I45" s="85"/>
      <c r="J45" s="87"/>
      <c r="K45" s="87"/>
      <c r="L45" s="85"/>
      <c r="M45" s="85"/>
      <c r="N45" s="87"/>
      <c r="O45" s="87"/>
      <c r="P45" s="88"/>
    </row>
    <row r="46" spans="1:16" s="24" customFormat="1" ht="57" thickBot="1" x14ac:dyDescent="0.3">
      <c r="A46" s="89" t="s">
        <v>55</v>
      </c>
      <c r="B46" s="90" t="s">
        <v>188</v>
      </c>
      <c r="C46" s="91" t="s">
        <v>37</v>
      </c>
      <c r="D46" s="91"/>
      <c r="E46" s="91"/>
      <c r="F46" s="139">
        <f>H46+J46+L46+N46</f>
        <v>5000</v>
      </c>
      <c r="G46" s="139">
        <f>I46+K46+M46+O46+P46</f>
        <v>0</v>
      </c>
      <c r="H46" s="92">
        <v>5000</v>
      </c>
      <c r="I46" s="92"/>
      <c r="J46" s="93"/>
      <c r="K46" s="93"/>
      <c r="L46" s="92"/>
      <c r="M46" s="92"/>
      <c r="N46" s="93"/>
      <c r="O46" s="93"/>
      <c r="P46" s="94"/>
    </row>
    <row r="47" spans="1:16" s="24" customFormat="1" ht="57" thickBot="1" x14ac:dyDescent="0.3">
      <c r="A47" s="82" t="s">
        <v>56</v>
      </c>
      <c r="B47" s="83" t="s">
        <v>263</v>
      </c>
      <c r="C47" s="84" t="s">
        <v>37</v>
      </c>
      <c r="D47" s="84"/>
      <c r="E47" s="84"/>
      <c r="F47" s="97">
        <f>H47+J47+L47+N47</f>
        <v>16900.53</v>
      </c>
      <c r="G47" s="97">
        <f>I47+K47+M47+O47+P47</f>
        <v>0</v>
      </c>
      <c r="H47" s="85">
        <v>16900.53</v>
      </c>
      <c r="I47" s="85"/>
      <c r="J47" s="87"/>
      <c r="K47" s="87"/>
      <c r="L47" s="85"/>
      <c r="M47" s="85"/>
      <c r="N47" s="87"/>
      <c r="O47" s="87"/>
      <c r="P47" s="88"/>
    </row>
    <row r="48" spans="1:16" s="24" customFormat="1" ht="57.75" customHeight="1" thickBot="1" x14ac:dyDescent="0.3">
      <c r="A48" s="89" t="s">
        <v>57</v>
      </c>
      <c r="B48" s="90" t="s">
        <v>264</v>
      </c>
      <c r="C48" s="91" t="s">
        <v>37</v>
      </c>
      <c r="D48" s="91"/>
      <c r="E48" s="91"/>
      <c r="F48" s="139">
        <f>H48+J48+L48+N48</f>
        <v>25206.69</v>
      </c>
      <c r="G48" s="139">
        <f>I48+K48+M48+O48+P48</f>
        <v>0</v>
      </c>
      <c r="H48" s="92">
        <v>25206.69</v>
      </c>
      <c r="I48" s="92"/>
      <c r="J48" s="93"/>
      <c r="K48" s="93"/>
      <c r="L48" s="92"/>
      <c r="M48" s="92"/>
      <c r="N48" s="93"/>
      <c r="O48" s="93"/>
      <c r="P48" s="94"/>
    </row>
    <row r="49" spans="1:17" s="24" customFormat="1" ht="86.25" customHeight="1" thickBot="1" x14ac:dyDescent="0.3">
      <c r="A49" s="82" t="s">
        <v>41</v>
      </c>
      <c r="B49" s="83" t="s">
        <v>189</v>
      </c>
      <c r="C49" s="84" t="s">
        <v>37</v>
      </c>
      <c r="D49" s="84"/>
      <c r="E49" s="84"/>
      <c r="F49" s="97">
        <f>H49+J49+L49+N49</f>
        <v>28688.15</v>
      </c>
      <c r="G49" s="97">
        <f>I49+K49+M49+O49+P49</f>
        <v>0</v>
      </c>
      <c r="H49" s="85">
        <v>28688.15</v>
      </c>
      <c r="I49" s="85"/>
      <c r="J49" s="87"/>
      <c r="K49" s="87"/>
      <c r="L49" s="85"/>
      <c r="M49" s="85"/>
      <c r="N49" s="87"/>
      <c r="O49" s="87"/>
      <c r="P49" s="88"/>
    </row>
    <row r="50" spans="1:17" s="2" customFormat="1" ht="18.75" x14ac:dyDescent="0.25">
      <c r="A50" s="45"/>
      <c r="B50" s="39" t="s">
        <v>28</v>
      </c>
      <c r="C50" s="25"/>
      <c r="D50" s="25"/>
      <c r="E50" s="25"/>
      <c r="F50" s="49">
        <f>SUM(F51:F68)+F70</f>
        <v>9936464.4275000002</v>
      </c>
      <c r="G50" s="49">
        <f t="shared" ref="G50:P50" si="6">SUM(G51:G68)+G70</f>
        <v>0</v>
      </c>
      <c r="H50" s="49">
        <f t="shared" si="6"/>
        <v>9936464.4275000002</v>
      </c>
      <c r="I50" s="49">
        <f t="shared" si="6"/>
        <v>0</v>
      </c>
      <c r="J50" s="49">
        <f t="shared" si="6"/>
        <v>0</v>
      </c>
      <c r="K50" s="49">
        <f t="shared" si="6"/>
        <v>0</v>
      </c>
      <c r="L50" s="49">
        <f t="shared" si="6"/>
        <v>0</v>
      </c>
      <c r="M50" s="49">
        <f t="shared" si="6"/>
        <v>0</v>
      </c>
      <c r="N50" s="49">
        <f t="shared" si="6"/>
        <v>0</v>
      </c>
      <c r="O50" s="49">
        <f t="shared" si="6"/>
        <v>0</v>
      </c>
      <c r="P50" s="132">
        <f t="shared" si="6"/>
        <v>0</v>
      </c>
      <c r="Q50" s="138"/>
    </row>
    <row r="51" spans="1:17" s="24" customFormat="1" ht="66" customHeight="1" x14ac:dyDescent="0.25">
      <c r="A51" s="59" t="s">
        <v>42</v>
      </c>
      <c r="B51" s="60" t="s">
        <v>29</v>
      </c>
      <c r="C51" s="65" t="s">
        <v>16</v>
      </c>
      <c r="D51" s="65">
        <v>4.47</v>
      </c>
      <c r="E51" s="65"/>
      <c r="F51" s="201">
        <f>H51+J51+L51+N51</f>
        <v>1637069.6525000001</v>
      </c>
      <c r="G51" s="213">
        <f>I51+K51+M51+O51+P51</f>
        <v>0</v>
      </c>
      <c r="H51" s="191">
        <v>1637069.6525000001</v>
      </c>
      <c r="I51" s="218"/>
      <c r="J51" s="202"/>
      <c r="K51" s="218"/>
      <c r="L51" s="191"/>
      <c r="M51" s="218"/>
      <c r="N51" s="202"/>
      <c r="O51" s="218"/>
      <c r="P51" s="193"/>
    </row>
    <row r="52" spans="1:17" s="24" customFormat="1" ht="38.25" thickBot="1" x14ac:dyDescent="0.3">
      <c r="A52" s="69" t="s">
        <v>68</v>
      </c>
      <c r="B52" s="70" t="s">
        <v>30</v>
      </c>
      <c r="C52" s="71" t="s">
        <v>16</v>
      </c>
      <c r="D52" s="71">
        <v>4.47</v>
      </c>
      <c r="E52" s="71"/>
      <c r="F52" s="196"/>
      <c r="G52" s="221"/>
      <c r="H52" s="198"/>
      <c r="I52" s="222"/>
      <c r="J52" s="200"/>
      <c r="K52" s="222"/>
      <c r="L52" s="192"/>
      <c r="M52" s="222"/>
      <c r="N52" s="200"/>
      <c r="O52" s="222"/>
      <c r="P52" s="210"/>
    </row>
    <row r="53" spans="1:17" s="24" customFormat="1" ht="37.5" x14ac:dyDescent="0.25">
      <c r="A53" s="73" t="s">
        <v>43</v>
      </c>
      <c r="B53" s="74" t="s">
        <v>31</v>
      </c>
      <c r="C53" s="43" t="s">
        <v>19</v>
      </c>
      <c r="D53" s="43" t="s">
        <v>182</v>
      </c>
      <c r="E53" s="43"/>
      <c r="F53" s="195">
        <f>H53+J53+L53+N53</f>
        <v>2529380.39</v>
      </c>
      <c r="G53" s="195">
        <f>I53+K53+M53+O53+P53</f>
        <v>0</v>
      </c>
      <c r="H53" s="197">
        <v>2529380.39</v>
      </c>
      <c r="I53" s="197"/>
      <c r="J53" s="199"/>
      <c r="K53" s="197"/>
      <c r="L53" s="197"/>
      <c r="M53" s="197"/>
      <c r="N53" s="199"/>
      <c r="O53" s="197"/>
      <c r="P53" s="209"/>
    </row>
    <row r="54" spans="1:17" s="24" customFormat="1" ht="18.75" x14ac:dyDescent="0.25">
      <c r="A54" s="67" t="s">
        <v>90</v>
      </c>
      <c r="B54" s="68" t="s">
        <v>32</v>
      </c>
      <c r="C54" s="65" t="s">
        <v>16</v>
      </c>
      <c r="D54" s="65">
        <v>27.302</v>
      </c>
      <c r="E54" s="65"/>
      <c r="F54" s="201"/>
      <c r="G54" s="201"/>
      <c r="H54" s="206"/>
      <c r="I54" s="191"/>
      <c r="J54" s="208"/>
      <c r="K54" s="191"/>
      <c r="L54" s="191"/>
      <c r="M54" s="191"/>
      <c r="N54" s="208"/>
      <c r="O54" s="191"/>
      <c r="P54" s="212"/>
    </row>
    <row r="55" spans="1:17" s="24" customFormat="1" ht="18.75" x14ac:dyDescent="0.25">
      <c r="A55" s="67" t="s">
        <v>91</v>
      </c>
      <c r="B55" s="68" t="s">
        <v>33</v>
      </c>
      <c r="C55" s="65" t="s">
        <v>16</v>
      </c>
      <c r="D55" s="65">
        <v>21.841000000000001</v>
      </c>
      <c r="E55" s="65"/>
      <c r="F55" s="201"/>
      <c r="G55" s="201"/>
      <c r="H55" s="206"/>
      <c r="I55" s="191"/>
      <c r="J55" s="208"/>
      <c r="K55" s="191"/>
      <c r="L55" s="191"/>
      <c r="M55" s="191"/>
      <c r="N55" s="208"/>
      <c r="O55" s="191"/>
      <c r="P55" s="212"/>
    </row>
    <row r="56" spans="1:17" s="24" customFormat="1" ht="18.75" x14ac:dyDescent="0.25">
      <c r="A56" s="67" t="s">
        <v>92</v>
      </c>
      <c r="B56" s="68" t="s">
        <v>82</v>
      </c>
      <c r="C56" s="65" t="s">
        <v>23</v>
      </c>
      <c r="D56" s="65">
        <v>11</v>
      </c>
      <c r="E56" s="65"/>
      <c r="F56" s="201"/>
      <c r="G56" s="201"/>
      <c r="H56" s="206"/>
      <c r="I56" s="191"/>
      <c r="J56" s="208"/>
      <c r="K56" s="191"/>
      <c r="L56" s="191"/>
      <c r="M56" s="191"/>
      <c r="N56" s="208"/>
      <c r="O56" s="191"/>
      <c r="P56" s="212"/>
    </row>
    <row r="57" spans="1:17" s="24" customFormat="1" ht="19.5" thickBot="1" x14ac:dyDescent="0.3">
      <c r="A57" s="78" t="s">
        <v>184</v>
      </c>
      <c r="B57" s="79" t="s">
        <v>83</v>
      </c>
      <c r="C57" s="95" t="s">
        <v>23</v>
      </c>
      <c r="D57" s="95">
        <v>1</v>
      </c>
      <c r="E57" s="95"/>
      <c r="F57" s="213"/>
      <c r="G57" s="213"/>
      <c r="H57" s="217"/>
      <c r="I57" s="218"/>
      <c r="J57" s="234"/>
      <c r="K57" s="218"/>
      <c r="L57" s="218"/>
      <c r="M57" s="218"/>
      <c r="N57" s="234"/>
      <c r="O57" s="218"/>
      <c r="P57" s="235"/>
    </row>
    <row r="58" spans="1:17" s="24" customFormat="1" ht="37.5" x14ac:dyDescent="0.25">
      <c r="A58" s="56" t="s">
        <v>44</v>
      </c>
      <c r="B58" s="57" t="s">
        <v>34</v>
      </c>
      <c r="C58" s="42" t="s">
        <v>19</v>
      </c>
      <c r="D58" s="42" t="s">
        <v>274</v>
      </c>
      <c r="E58" s="42"/>
      <c r="F58" s="204">
        <f>H58+J58+L58+N58</f>
        <v>1526104.59</v>
      </c>
      <c r="G58" s="230">
        <f>I58+K58+M58+O58+P58</f>
        <v>0</v>
      </c>
      <c r="H58" s="205">
        <v>1526104.59</v>
      </c>
      <c r="I58" s="232"/>
      <c r="J58" s="207"/>
      <c r="K58" s="232"/>
      <c r="L58" s="205"/>
      <c r="M58" s="232"/>
      <c r="N58" s="207"/>
      <c r="O58" s="232"/>
      <c r="P58" s="211"/>
    </row>
    <row r="59" spans="1:17" s="24" customFormat="1" ht="34.5" customHeight="1" x14ac:dyDescent="0.25">
      <c r="A59" s="67" t="s">
        <v>93</v>
      </c>
      <c r="B59" s="68" t="s">
        <v>35</v>
      </c>
      <c r="C59" s="65" t="s">
        <v>16</v>
      </c>
      <c r="D59" s="66">
        <v>109.29300000000001</v>
      </c>
      <c r="E59" s="65"/>
      <c r="F59" s="201"/>
      <c r="G59" s="231"/>
      <c r="H59" s="206"/>
      <c r="I59" s="233"/>
      <c r="J59" s="208"/>
      <c r="K59" s="233"/>
      <c r="L59" s="191"/>
      <c r="M59" s="233"/>
      <c r="N59" s="208"/>
      <c r="O59" s="233"/>
      <c r="P59" s="212"/>
    </row>
    <row r="60" spans="1:17" s="24" customFormat="1" ht="18.75" x14ac:dyDescent="0.25">
      <c r="A60" s="67" t="s">
        <v>183</v>
      </c>
      <c r="B60" s="68" t="s">
        <v>33</v>
      </c>
      <c r="C60" s="65" t="s">
        <v>16</v>
      </c>
      <c r="D60" s="65">
        <v>14.673</v>
      </c>
      <c r="E60" s="65"/>
      <c r="F60" s="201"/>
      <c r="G60" s="231"/>
      <c r="H60" s="206"/>
      <c r="I60" s="233"/>
      <c r="J60" s="208"/>
      <c r="K60" s="233"/>
      <c r="L60" s="191"/>
      <c r="M60" s="233"/>
      <c r="N60" s="208"/>
      <c r="O60" s="233"/>
      <c r="P60" s="212"/>
    </row>
    <row r="61" spans="1:17" s="24" customFormat="1" ht="19.5" thickBot="1" x14ac:dyDescent="0.3">
      <c r="A61" s="69" t="s">
        <v>160</v>
      </c>
      <c r="B61" s="70" t="s">
        <v>84</v>
      </c>
      <c r="C61" s="71" t="s">
        <v>23</v>
      </c>
      <c r="D61" s="71">
        <v>1</v>
      </c>
      <c r="E61" s="71"/>
      <c r="F61" s="196"/>
      <c r="G61" s="221"/>
      <c r="H61" s="198"/>
      <c r="I61" s="222"/>
      <c r="J61" s="200"/>
      <c r="K61" s="222"/>
      <c r="L61" s="192"/>
      <c r="M61" s="222"/>
      <c r="N61" s="200"/>
      <c r="O61" s="222"/>
      <c r="P61" s="210"/>
    </row>
    <row r="62" spans="1:17" s="24" customFormat="1" ht="37.5" x14ac:dyDescent="0.25">
      <c r="A62" s="73" t="s">
        <v>58</v>
      </c>
      <c r="B62" s="74" t="s">
        <v>36</v>
      </c>
      <c r="C62" s="43" t="s">
        <v>19</v>
      </c>
      <c r="D62" s="43" t="s">
        <v>190</v>
      </c>
      <c r="E62" s="43"/>
      <c r="F62" s="195">
        <f>H62+J62+L62+N62</f>
        <v>1043075.34</v>
      </c>
      <c r="G62" s="230">
        <f>I62+K62+M62+O62+P62</f>
        <v>0</v>
      </c>
      <c r="H62" s="197">
        <v>1043075.34</v>
      </c>
      <c r="I62" s="232"/>
      <c r="J62" s="236"/>
      <c r="K62" s="242"/>
      <c r="L62" s="239"/>
      <c r="M62" s="242"/>
      <c r="N62" s="236"/>
      <c r="O62" s="242"/>
      <c r="P62" s="245"/>
    </row>
    <row r="63" spans="1:17" s="24" customFormat="1" ht="18.75" x14ac:dyDescent="0.25">
      <c r="A63" s="67" t="s">
        <v>69</v>
      </c>
      <c r="B63" s="68" t="s">
        <v>32</v>
      </c>
      <c r="C63" s="65" t="s">
        <v>16</v>
      </c>
      <c r="D63" s="65">
        <v>12.212999999999999</v>
      </c>
      <c r="E63" s="65"/>
      <c r="F63" s="201"/>
      <c r="G63" s="231"/>
      <c r="H63" s="206"/>
      <c r="I63" s="233"/>
      <c r="J63" s="237"/>
      <c r="K63" s="243"/>
      <c r="L63" s="240"/>
      <c r="M63" s="243"/>
      <c r="N63" s="237"/>
      <c r="O63" s="243"/>
      <c r="P63" s="246"/>
    </row>
    <row r="64" spans="1:17" s="24" customFormat="1" ht="18.75" x14ac:dyDescent="0.25">
      <c r="A64" s="67" t="s">
        <v>136</v>
      </c>
      <c r="B64" s="68" t="s">
        <v>33</v>
      </c>
      <c r="C64" s="65" t="s">
        <v>16</v>
      </c>
      <c r="D64" s="65">
        <v>22.145</v>
      </c>
      <c r="E64" s="65"/>
      <c r="F64" s="201"/>
      <c r="G64" s="231"/>
      <c r="H64" s="206"/>
      <c r="I64" s="233"/>
      <c r="J64" s="237"/>
      <c r="K64" s="243"/>
      <c r="L64" s="240"/>
      <c r="M64" s="243"/>
      <c r="N64" s="237"/>
      <c r="O64" s="243"/>
      <c r="P64" s="246"/>
    </row>
    <row r="65" spans="1:16" s="24" customFormat="1" ht="18.75" x14ac:dyDescent="0.25">
      <c r="A65" s="67" t="s">
        <v>137</v>
      </c>
      <c r="B65" s="68" t="s">
        <v>85</v>
      </c>
      <c r="C65" s="65" t="s">
        <v>16</v>
      </c>
      <c r="D65" s="65">
        <v>0.47</v>
      </c>
      <c r="E65" s="65"/>
      <c r="F65" s="201"/>
      <c r="G65" s="231"/>
      <c r="H65" s="206"/>
      <c r="I65" s="233"/>
      <c r="J65" s="237"/>
      <c r="K65" s="243"/>
      <c r="L65" s="240"/>
      <c r="M65" s="243"/>
      <c r="N65" s="237"/>
      <c r="O65" s="243"/>
      <c r="P65" s="246"/>
    </row>
    <row r="66" spans="1:16" s="24" customFormat="1" ht="19.5" thickBot="1" x14ac:dyDescent="0.3">
      <c r="A66" s="78" t="s">
        <v>138</v>
      </c>
      <c r="B66" s="79" t="s">
        <v>84</v>
      </c>
      <c r="C66" s="95" t="s">
        <v>23</v>
      </c>
      <c r="D66" s="95">
        <v>1</v>
      </c>
      <c r="E66" s="95"/>
      <c r="F66" s="213"/>
      <c r="G66" s="221"/>
      <c r="H66" s="217"/>
      <c r="I66" s="222"/>
      <c r="J66" s="238"/>
      <c r="K66" s="244"/>
      <c r="L66" s="241"/>
      <c r="M66" s="244"/>
      <c r="N66" s="238"/>
      <c r="O66" s="244"/>
      <c r="P66" s="247"/>
    </row>
    <row r="67" spans="1:16" s="24" customFormat="1" ht="93.75" x14ac:dyDescent="0.25">
      <c r="A67" s="56" t="s">
        <v>49</v>
      </c>
      <c r="B67" s="57" t="s">
        <v>24</v>
      </c>
      <c r="C67" s="76" t="s">
        <v>10</v>
      </c>
      <c r="D67" s="76">
        <v>1</v>
      </c>
      <c r="E67" s="76"/>
      <c r="F67" s="204">
        <f>H67+J67+L67+N67</f>
        <v>3155136</v>
      </c>
      <c r="G67" s="230">
        <f>I67+K67+M67+O67+P67</f>
        <v>0</v>
      </c>
      <c r="H67" s="205">
        <v>3155136</v>
      </c>
      <c r="I67" s="232"/>
      <c r="J67" s="207"/>
      <c r="K67" s="232"/>
      <c r="L67" s="205"/>
      <c r="M67" s="232"/>
      <c r="N67" s="207"/>
      <c r="O67" s="232"/>
      <c r="P67" s="211"/>
    </row>
    <row r="68" spans="1:16" s="24" customFormat="1" ht="57" thickBot="1" x14ac:dyDescent="0.3">
      <c r="A68" s="69" t="s">
        <v>134</v>
      </c>
      <c r="B68" s="70" t="s">
        <v>185</v>
      </c>
      <c r="C68" s="71" t="s">
        <v>27</v>
      </c>
      <c r="D68" s="71">
        <v>18</v>
      </c>
      <c r="E68" s="71"/>
      <c r="F68" s="196"/>
      <c r="G68" s="221"/>
      <c r="H68" s="198"/>
      <c r="I68" s="222"/>
      <c r="J68" s="200"/>
      <c r="K68" s="222"/>
      <c r="L68" s="192"/>
      <c r="M68" s="222"/>
      <c r="N68" s="200"/>
      <c r="O68" s="222"/>
      <c r="P68" s="210"/>
    </row>
    <row r="69" spans="1:16" s="24" customFormat="1" ht="145.5" customHeight="1" thickBot="1" x14ac:dyDescent="0.3">
      <c r="A69" s="82" t="s">
        <v>59</v>
      </c>
      <c r="B69" s="83" t="s">
        <v>39</v>
      </c>
      <c r="C69" s="96"/>
      <c r="D69" s="96"/>
      <c r="E69" s="96"/>
      <c r="F69" s="97">
        <f>H69+J69+L69+N69</f>
        <v>653288</v>
      </c>
      <c r="G69" s="97">
        <f>I69+K69+M69+O69+P69</f>
        <v>0</v>
      </c>
      <c r="H69" s="85">
        <v>653288</v>
      </c>
      <c r="I69" s="98"/>
      <c r="J69" s="86"/>
      <c r="K69" s="86"/>
      <c r="L69" s="86"/>
      <c r="M69" s="86"/>
      <c r="N69" s="86"/>
      <c r="O69" s="86"/>
      <c r="P69" s="99"/>
    </row>
    <row r="70" spans="1:16" s="24" customFormat="1" ht="56.25" x14ac:dyDescent="0.25">
      <c r="A70" s="56" t="s">
        <v>60</v>
      </c>
      <c r="B70" s="57" t="s">
        <v>265</v>
      </c>
      <c r="C70" s="28"/>
      <c r="D70" s="28"/>
      <c r="E70" s="28"/>
      <c r="F70" s="204">
        <f>H70+J70+L70+N70</f>
        <v>45698.455000000002</v>
      </c>
      <c r="G70" s="204">
        <f>I70+K70+M70+O70+P70</f>
        <v>0</v>
      </c>
      <c r="H70" s="205">
        <v>45698.455000000002</v>
      </c>
      <c r="I70" s="254"/>
      <c r="J70" s="205"/>
      <c r="K70" s="205"/>
      <c r="L70" s="205"/>
      <c r="M70" s="205"/>
      <c r="N70" s="205"/>
      <c r="O70" s="205"/>
      <c r="P70" s="248"/>
    </row>
    <row r="71" spans="1:16" s="24" customFormat="1" ht="18.75" x14ac:dyDescent="0.25">
      <c r="A71" s="67" t="s">
        <v>152</v>
      </c>
      <c r="B71" s="68" t="s">
        <v>139</v>
      </c>
      <c r="C71" s="65" t="s">
        <v>37</v>
      </c>
      <c r="D71" s="65"/>
      <c r="E71" s="26"/>
      <c r="F71" s="201"/>
      <c r="G71" s="201"/>
      <c r="H71" s="191"/>
      <c r="I71" s="240"/>
      <c r="J71" s="191"/>
      <c r="K71" s="191"/>
      <c r="L71" s="191"/>
      <c r="M71" s="191"/>
      <c r="N71" s="191"/>
      <c r="O71" s="191"/>
      <c r="P71" s="249"/>
    </row>
    <row r="72" spans="1:16" s="24" customFormat="1" ht="18.75" x14ac:dyDescent="0.25">
      <c r="A72" s="67" t="s">
        <v>153</v>
      </c>
      <c r="B72" s="68" t="s">
        <v>192</v>
      </c>
      <c r="C72" s="65" t="s">
        <v>27</v>
      </c>
      <c r="D72" s="65"/>
      <c r="E72" s="26"/>
      <c r="F72" s="201"/>
      <c r="G72" s="201"/>
      <c r="H72" s="191"/>
      <c r="I72" s="240"/>
      <c r="J72" s="191"/>
      <c r="K72" s="191"/>
      <c r="L72" s="191"/>
      <c r="M72" s="191"/>
      <c r="N72" s="191"/>
      <c r="O72" s="191"/>
      <c r="P72" s="249"/>
    </row>
    <row r="73" spans="1:16" s="24" customFormat="1" ht="19.5" thickBot="1" x14ac:dyDescent="0.3">
      <c r="A73" s="69" t="s">
        <v>191</v>
      </c>
      <c r="B73" s="70" t="s">
        <v>140</v>
      </c>
      <c r="C73" s="71" t="s">
        <v>23</v>
      </c>
      <c r="D73" s="19"/>
      <c r="E73" s="19"/>
      <c r="F73" s="196"/>
      <c r="G73" s="196"/>
      <c r="H73" s="192"/>
      <c r="I73" s="255"/>
      <c r="J73" s="192"/>
      <c r="K73" s="192"/>
      <c r="L73" s="192"/>
      <c r="M73" s="192"/>
      <c r="N73" s="192"/>
      <c r="O73" s="192"/>
      <c r="P73" s="250"/>
    </row>
    <row r="74" spans="1:16" s="24" customFormat="1" ht="165.75" customHeight="1" x14ac:dyDescent="0.25">
      <c r="A74" s="56" t="s">
        <v>61</v>
      </c>
      <c r="B74" s="57" t="s">
        <v>266</v>
      </c>
      <c r="C74" s="28"/>
      <c r="D74" s="28"/>
      <c r="E74" s="28"/>
      <c r="F74" s="58">
        <f t="shared" ref="F74:P74" si="7">SUM(F75:F81)</f>
        <v>116864.16916999998</v>
      </c>
      <c r="G74" s="58">
        <f t="shared" si="7"/>
        <v>0</v>
      </c>
      <c r="H74" s="137">
        <f t="shared" si="7"/>
        <v>116864.16916999998</v>
      </c>
      <c r="I74" s="137">
        <f t="shared" si="7"/>
        <v>0</v>
      </c>
      <c r="J74" s="137">
        <f t="shared" si="7"/>
        <v>0</v>
      </c>
      <c r="K74" s="137">
        <f t="shared" si="7"/>
        <v>0</v>
      </c>
      <c r="L74" s="137">
        <f t="shared" si="7"/>
        <v>0</v>
      </c>
      <c r="M74" s="137">
        <f t="shared" si="7"/>
        <v>0</v>
      </c>
      <c r="N74" s="137">
        <f t="shared" si="7"/>
        <v>0</v>
      </c>
      <c r="O74" s="137">
        <f t="shared" si="7"/>
        <v>0</v>
      </c>
      <c r="P74" s="150">
        <f t="shared" si="7"/>
        <v>0</v>
      </c>
    </row>
    <row r="75" spans="1:16" s="24" customFormat="1" ht="105.75" customHeight="1" x14ac:dyDescent="0.25">
      <c r="A75" s="67" t="s">
        <v>193</v>
      </c>
      <c r="B75" s="68" t="s">
        <v>141</v>
      </c>
      <c r="C75" s="65" t="s">
        <v>282</v>
      </c>
      <c r="D75" s="65">
        <v>1</v>
      </c>
      <c r="E75" s="65"/>
      <c r="F75" s="100">
        <f t="shared" ref="F75:F81" si="8">H75</f>
        <v>525</v>
      </c>
      <c r="G75" s="100"/>
      <c r="H75" s="100">
        <v>525</v>
      </c>
      <c r="I75" s="46"/>
      <c r="J75" s="101"/>
      <c r="K75" s="101"/>
      <c r="L75" s="101"/>
      <c r="M75" s="101"/>
      <c r="N75" s="101"/>
      <c r="O75" s="101"/>
      <c r="P75" s="102"/>
    </row>
    <row r="76" spans="1:16" s="24" customFormat="1" ht="31.5" customHeight="1" x14ac:dyDescent="0.25">
      <c r="A76" s="67" t="s">
        <v>194</v>
      </c>
      <c r="B76" s="68" t="s">
        <v>142</v>
      </c>
      <c r="C76" s="65" t="s">
        <v>282</v>
      </c>
      <c r="D76" s="65">
        <v>4</v>
      </c>
      <c r="E76" s="65"/>
      <c r="F76" s="100">
        <f t="shared" si="8"/>
        <v>7200</v>
      </c>
      <c r="G76" s="100"/>
      <c r="H76" s="100">
        <v>7200</v>
      </c>
      <c r="I76" s="46"/>
      <c r="J76" s="101"/>
      <c r="K76" s="101"/>
      <c r="L76" s="101"/>
      <c r="M76" s="101"/>
      <c r="N76" s="101"/>
      <c r="O76" s="101"/>
      <c r="P76" s="102"/>
    </row>
    <row r="77" spans="1:16" s="24" customFormat="1" ht="27.75" customHeight="1" x14ac:dyDescent="0.25">
      <c r="A77" s="67" t="s">
        <v>195</v>
      </c>
      <c r="B77" s="68" t="s">
        <v>143</v>
      </c>
      <c r="C77" s="65" t="s">
        <v>282</v>
      </c>
      <c r="D77" s="65">
        <v>3</v>
      </c>
      <c r="E77" s="65"/>
      <c r="F77" s="100">
        <f t="shared" si="8"/>
        <v>1557.579</v>
      </c>
      <c r="G77" s="100"/>
      <c r="H77" s="100">
        <v>1557.579</v>
      </c>
      <c r="I77" s="46"/>
      <c r="J77" s="101"/>
      <c r="K77" s="101"/>
      <c r="L77" s="101"/>
      <c r="M77" s="101"/>
      <c r="N77" s="101"/>
      <c r="O77" s="101"/>
      <c r="P77" s="102"/>
    </row>
    <row r="78" spans="1:16" s="24" customFormat="1" ht="33.75" customHeight="1" x14ac:dyDescent="0.25">
      <c r="A78" s="67" t="s">
        <v>196</v>
      </c>
      <c r="B78" s="68" t="s">
        <v>144</v>
      </c>
      <c r="C78" s="65" t="s">
        <v>282</v>
      </c>
      <c r="D78" s="65">
        <v>1</v>
      </c>
      <c r="E78" s="65"/>
      <c r="F78" s="100">
        <f t="shared" si="8"/>
        <v>1193.27</v>
      </c>
      <c r="G78" s="100"/>
      <c r="H78" s="100">
        <v>1193.27</v>
      </c>
      <c r="I78" s="46"/>
      <c r="J78" s="101"/>
      <c r="K78" s="101"/>
      <c r="L78" s="101"/>
      <c r="M78" s="101"/>
      <c r="N78" s="101"/>
      <c r="O78" s="101"/>
      <c r="P78" s="102"/>
    </row>
    <row r="79" spans="1:16" s="24" customFormat="1" ht="62.25" customHeight="1" x14ac:dyDescent="0.25">
      <c r="A79" s="67" t="s">
        <v>197</v>
      </c>
      <c r="B79" s="68" t="s">
        <v>145</v>
      </c>
      <c r="C79" s="65" t="s">
        <v>282</v>
      </c>
      <c r="D79" s="65">
        <v>1</v>
      </c>
      <c r="E79" s="65"/>
      <c r="F79" s="100">
        <f t="shared" si="8"/>
        <v>1076.355</v>
      </c>
      <c r="G79" s="100"/>
      <c r="H79" s="100">
        <v>1076.355</v>
      </c>
      <c r="I79" s="46"/>
      <c r="J79" s="101"/>
      <c r="K79" s="101"/>
      <c r="L79" s="101"/>
      <c r="M79" s="101"/>
      <c r="N79" s="101"/>
      <c r="O79" s="101"/>
      <c r="P79" s="102"/>
    </row>
    <row r="80" spans="1:16" s="24" customFormat="1" ht="29.25" customHeight="1" x14ac:dyDescent="0.25">
      <c r="A80" s="67" t="s">
        <v>198</v>
      </c>
      <c r="B80" s="68" t="s">
        <v>146</v>
      </c>
      <c r="C80" s="65" t="s">
        <v>282</v>
      </c>
      <c r="D80" s="65">
        <v>3</v>
      </c>
      <c r="E80" s="65"/>
      <c r="F80" s="100">
        <f t="shared" si="8"/>
        <v>28460.499989999997</v>
      </c>
      <c r="G80" s="100"/>
      <c r="H80" s="100">
        <v>28460.499989999997</v>
      </c>
      <c r="I80" s="46"/>
      <c r="J80" s="101"/>
      <c r="K80" s="101"/>
      <c r="L80" s="101"/>
      <c r="M80" s="101"/>
      <c r="N80" s="101"/>
      <c r="O80" s="101"/>
      <c r="P80" s="102"/>
    </row>
    <row r="81" spans="1:16" s="24" customFormat="1" ht="34.5" customHeight="1" thickBot="1" x14ac:dyDescent="0.3">
      <c r="A81" s="69" t="s">
        <v>199</v>
      </c>
      <c r="B81" s="70" t="s">
        <v>147</v>
      </c>
      <c r="C81" s="71" t="s">
        <v>132</v>
      </c>
      <c r="D81" s="71">
        <v>1</v>
      </c>
      <c r="E81" s="71"/>
      <c r="F81" s="103">
        <f t="shared" si="8"/>
        <v>76851.465179999985</v>
      </c>
      <c r="G81" s="103"/>
      <c r="H81" s="100">
        <v>76851.465179999985</v>
      </c>
      <c r="I81" s="47"/>
      <c r="J81" s="104"/>
      <c r="K81" s="104"/>
      <c r="L81" s="104"/>
      <c r="M81" s="104"/>
      <c r="N81" s="104"/>
      <c r="O81" s="104"/>
      <c r="P81" s="105"/>
    </row>
    <row r="82" spans="1:16" ht="18.75" x14ac:dyDescent="0.3">
      <c r="A82" s="251" t="s">
        <v>200</v>
      </c>
      <c r="B82" s="252"/>
      <c r="C82" s="252"/>
      <c r="D82" s="252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3"/>
    </row>
    <row r="83" spans="1:16" s="2" customFormat="1" ht="19.5" thickBot="1" x14ac:dyDescent="0.35">
      <c r="A83" s="40"/>
      <c r="B83" s="36" t="s">
        <v>40</v>
      </c>
      <c r="C83" s="136"/>
      <c r="D83" s="136"/>
      <c r="E83" s="136"/>
      <c r="F83" s="50">
        <f>SUM(F84:F114)</f>
        <v>14721049.163785536</v>
      </c>
      <c r="G83" s="50">
        <f t="shared" ref="G83:P83" si="9">SUM(G84:G114)</f>
        <v>706965.28382000001</v>
      </c>
      <c r="H83" s="50">
        <f t="shared" si="9"/>
        <v>14721049.163785536</v>
      </c>
      <c r="I83" s="50">
        <f t="shared" si="9"/>
        <v>706965.28382000001</v>
      </c>
      <c r="J83" s="50">
        <f t="shared" si="9"/>
        <v>0</v>
      </c>
      <c r="K83" s="50">
        <f t="shared" si="9"/>
        <v>0</v>
      </c>
      <c r="L83" s="50">
        <f t="shared" si="9"/>
        <v>0</v>
      </c>
      <c r="M83" s="50">
        <f t="shared" si="9"/>
        <v>0</v>
      </c>
      <c r="N83" s="50">
        <f t="shared" si="9"/>
        <v>0</v>
      </c>
      <c r="O83" s="50">
        <f t="shared" si="9"/>
        <v>0</v>
      </c>
      <c r="P83" s="151">
        <f t="shared" si="9"/>
        <v>0</v>
      </c>
    </row>
    <row r="84" spans="1:16" s="24" customFormat="1" ht="79.5" customHeight="1" x14ac:dyDescent="0.25">
      <c r="A84" s="56" t="s">
        <v>52</v>
      </c>
      <c r="B84" s="57" t="s">
        <v>86</v>
      </c>
      <c r="C84" s="42"/>
      <c r="D84" s="42"/>
      <c r="E84" s="42"/>
      <c r="F84" s="204">
        <f>H84+J84+L84+N84</f>
        <v>4375181</v>
      </c>
      <c r="G84" s="204">
        <f>I84+K84+M84+O84+P84</f>
        <v>0</v>
      </c>
      <c r="H84" s="223">
        <v>4375181</v>
      </c>
      <c r="I84" s="223"/>
      <c r="J84" s="259"/>
      <c r="K84" s="259"/>
      <c r="L84" s="266"/>
      <c r="M84" s="266"/>
      <c r="N84" s="266"/>
      <c r="O84" s="266"/>
      <c r="P84" s="248"/>
    </row>
    <row r="85" spans="1:16" s="24" customFormat="1" ht="18.75" x14ac:dyDescent="0.3">
      <c r="A85" s="67" t="s">
        <v>70</v>
      </c>
      <c r="B85" s="68" t="s">
        <v>46</v>
      </c>
      <c r="C85" s="65" t="s">
        <v>16</v>
      </c>
      <c r="D85" s="106">
        <v>332.30099999999999</v>
      </c>
      <c r="E85" s="107"/>
      <c r="F85" s="201"/>
      <c r="G85" s="201"/>
      <c r="H85" s="224"/>
      <c r="I85" s="224"/>
      <c r="J85" s="257"/>
      <c r="K85" s="257"/>
      <c r="L85" s="262"/>
      <c r="M85" s="262"/>
      <c r="N85" s="262"/>
      <c r="O85" s="262"/>
      <c r="P85" s="249"/>
    </row>
    <row r="86" spans="1:16" s="24" customFormat="1" ht="18.75" x14ac:dyDescent="0.3">
      <c r="A86" s="67" t="s">
        <v>71</v>
      </c>
      <c r="B86" s="68" t="s">
        <v>47</v>
      </c>
      <c r="C86" s="65" t="s">
        <v>23</v>
      </c>
      <c r="D86" s="65">
        <v>46</v>
      </c>
      <c r="E86" s="108"/>
      <c r="F86" s="201"/>
      <c r="G86" s="201"/>
      <c r="H86" s="224"/>
      <c r="I86" s="224"/>
      <c r="J86" s="257"/>
      <c r="K86" s="257"/>
      <c r="L86" s="262"/>
      <c r="M86" s="262"/>
      <c r="N86" s="262"/>
      <c r="O86" s="262"/>
      <c r="P86" s="249"/>
    </row>
    <row r="87" spans="1:16" s="24" customFormat="1" ht="19.5" thickBot="1" x14ac:dyDescent="0.35">
      <c r="A87" s="69" t="s">
        <v>72</v>
      </c>
      <c r="B87" s="70" t="s">
        <v>48</v>
      </c>
      <c r="C87" s="71" t="s">
        <v>23</v>
      </c>
      <c r="D87" s="71">
        <v>124</v>
      </c>
      <c r="E87" s="109"/>
      <c r="F87" s="196"/>
      <c r="G87" s="196"/>
      <c r="H87" s="225"/>
      <c r="I87" s="225"/>
      <c r="J87" s="260"/>
      <c r="K87" s="260"/>
      <c r="L87" s="267"/>
      <c r="M87" s="267"/>
      <c r="N87" s="267"/>
      <c r="O87" s="267"/>
      <c r="P87" s="250"/>
    </row>
    <row r="88" spans="1:16" s="24" customFormat="1" ht="76.5" customHeight="1" x14ac:dyDescent="0.25">
      <c r="A88" s="73" t="s">
        <v>63</v>
      </c>
      <c r="B88" s="74" t="s">
        <v>87</v>
      </c>
      <c r="C88" s="43"/>
      <c r="D88" s="43"/>
      <c r="E88" s="43"/>
      <c r="F88" s="195">
        <f>H88+J88+L88+N88</f>
        <v>4359571</v>
      </c>
      <c r="G88" s="195">
        <f>I88+K88+M88+O88+P88</f>
        <v>0</v>
      </c>
      <c r="H88" s="214">
        <v>4359571</v>
      </c>
      <c r="I88" s="214"/>
      <c r="J88" s="256"/>
      <c r="K88" s="256"/>
      <c r="L88" s="261"/>
      <c r="M88" s="261"/>
      <c r="N88" s="261"/>
      <c r="O88" s="261"/>
      <c r="P88" s="264"/>
    </row>
    <row r="89" spans="1:16" s="24" customFormat="1" ht="21" customHeight="1" x14ac:dyDescent="0.3">
      <c r="A89" s="67" t="s">
        <v>154</v>
      </c>
      <c r="B89" s="68" t="s">
        <v>88</v>
      </c>
      <c r="C89" s="65" t="s">
        <v>16</v>
      </c>
      <c r="D89" s="65">
        <v>399.05200000000002</v>
      </c>
      <c r="E89" s="108"/>
      <c r="F89" s="201"/>
      <c r="G89" s="201"/>
      <c r="H89" s="224"/>
      <c r="I89" s="224"/>
      <c r="J89" s="257"/>
      <c r="K89" s="257"/>
      <c r="L89" s="262"/>
      <c r="M89" s="262"/>
      <c r="N89" s="262"/>
      <c r="O89" s="262"/>
      <c r="P89" s="249"/>
    </row>
    <row r="90" spans="1:16" s="24" customFormat="1" ht="21" customHeight="1" x14ac:dyDescent="0.3">
      <c r="A90" s="67" t="s">
        <v>155</v>
      </c>
      <c r="B90" s="68" t="s">
        <v>47</v>
      </c>
      <c r="C90" s="65" t="s">
        <v>23</v>
      </c>
      <c r="D90" s="65">
        <v>90</v>
      </c>
      <c r="E90" s="108"/>
      <c r="F90" s="201"/>
      <c r="G90" s="201"/>
      <c r="H90" s="224"/>
      <c r="I90" s="224"/>
      <c r="J90" s="257"/>
      <c r="K90" s="257"/>
      <c r="L90" s="262"/>
      <c r="M90" s="262"/>
      <c r="N90" s="262"/>
      <c r="O90" s="262"/>
      <c r="P90" s="249"/>
    </row>
    <row r="91" spans="1:16" s="24" customFormat="1" ht="21" customHeight="1" x14ac:dyDescent="0.3">
      <c r="A91" s="67" t="s">
        <v>156</v>
      </c>
      <c r="B91" s="68" t="s">
        <v>62</v>
      </c>
      <c r="C91" s="65" t="s">
        <v>23</v>
      </c>
      <c r="D91" s="65">
        <v>27</v>
      </c>
      <c r="E91" s="108"/>
      <c r="F91" s="201"/>
      <c r="G91" s="201"/>
      <c r="H91" s="224"/>
      <c r="I91" s="224"/>
      <c r="J91" s="257"/>
      <c r="K91" s="257"/>
      <c r="L91" s="262"/>
      <c r="M91" s="262"/>
      <c r="N91" s="262"/>
      <c r="O91" s="262"/>
      <c r="P91" s="249"/>
    </row>
    <row r="92" spans="1:16" s="24" customFormat="1" ht="19.5" thickBot="1" x14ac:dyDescent="0.35">
      <c r="A92" s="78" t="s">
        <v>201</v>
      </c>
      <c r="B92" s="79" t="s">
        <v>89</v>
      </c>
      <c r="C92" s="95" t="s">
        <v>23</v>
      </c>
      <c r="D92" s="95">
        <v>25</v>
      </c>
      <c r="E92" s="110"/>
      <c r="F92" s="213"/>
      <c r="G92" s="213"/>
      <c r="H92" s="215"/>
      <c r="I92" s="215"/>
      <c r="J92" s="258"/>
      <c r="K92" s="258"/>
      <c r="L92" s="263"/>
      <c r="M92" s="263"/>
      <c r="N92" s="263"/>
      <c r="O92" s="263"/>
      <c r="P92" s="265"/>
    </row>
    <row r="93" spans="1:16" s="24" customFormat="1" ht="78.75" customHeight="1" x14ac:dyDescent="0.25">
      <c r="A93" s="56" t="s">
        <v>202</v>
      </c>
      <c r="B93" s="57" t="s">
        <v>45</v>
      </c>
      <c r="C93" s="42"/>
      <c r="D93" s="42"/>
      <c r="E93" s="42"/>
      <c r="F93" s="204">
        <f>H93+J93+L93+N93</f>
        <v>3000000</v>
      </c>
      <c r="G93" s="204">
        <f>I93+K93+M93+O93+P93</f>
        <v>0</v>
      </c>
      <c r="H93" s="270">
        <v>3000000</v>
      </c>
      <c r="I93" s="205"/>
      <c r="J93" s="259"/>
      <c r="K93" s="259"/>
      <c r="L93" s="266"/>
      <c r="M93" s="266"/>
      <c r="N93" s="266"/>
      <c r="O93" s="266"/>
      <c r="P93" s="248"/>
    </row>
    <row r="94" spans="1:16" s="24" customFormat="1" ht="22.5" customHeight="1" x14ac:dyDescent="0.25">
      <c r="A94" s="67" t="s">
        <v>157</v>
      </c>
      <c r="B94" s="68" t="s">
        <v>46</v>
      </c>
      <c r="C94" s="65" t="s">
        <v>16</v>
      </c>
      <c r="D94" s="65">
        <v>378.6087</v>
      </c>
      <c r="E94" s="65"/>
      <c r="F94" s="201"/>
      <c r="G94" s="201"/>
      <c r="H94" s="268"/>
      <c r="I94" s="191"/>
      <c r="J94" s="257"/>
      <c r="K94" s="257"/>
      <c r="L94" s="262"/>
      <c r="M94" s="262"/>
      <c r="N94" s="262"/>
      <c r="O94" s="262"/>
      <c r="P94" s="249"/>
    </row>
    <row r="95" spans="1:16" s="24" customFormat="1" ht="22.5" customHeight="1" x14ac:dyDescent="0.25">
      <c r="A95" s="67" t="s">
        <v>203</v>
      </c>
      <c r="B95" s="68" t="s">
        <v>47</v>
      </c>
      <c r="C95" s="65" t="s">
        <v>23</v>
      </c>
      <c r="D95" s="65">
        <v>13</v>
      </c>
      <c r="E95" s="65"/>
      <c r="F95" s="201"/>
      <c r="G95" s="201"/>
      <c r="H95" s="268"/>
      <c r="I95" s="191"/>
      <c r="J95" s="257"/>
      <c r="K95" s="257"/>
      <c r="L95" s="262"/>
      <c r="M95" s="262"/>
      <c r="N95" s="262"/>
      <c r="O95" s="262"/>
      <c r="P95" s="249"/>
    </row>
    <row r="96" spans="1:16" s="24" customFormat="1" ht="22.5" customHeight="1" thickBot="1" x14ac:dyDescent="0.3">
      <c r="A96" s="69" t="s">
        <v>204</v>
      </c>
      <c r="B96" s="70" t="s">
        <v>48</v>
      </c>
      <c r="C96" s="71" t="s">
        <v>23</v>
      </c>
      <c r="D96" s="71">
        <v>109</v>
      </c>
      <c r="E96" s="71"/>
      <c r="F96" s="196"/>
      <c r="G96" s="196"/>
      <c r="H96" s="271"/>
      <c r="I96" s="192"/>
      <c r="J96" s="260"/>
      <c r="K96" s="260"/>
      <c r="L96" s="267"/>
      <c r="M96" s="267"/>
      <c r="N96" s="267"/>
      <c r="O96" s="267"/>
      <c r="P96" s="250"/>
    </row>
    <row r="97" spans="1:16" s="24" customFormat="1" ht="60.75" customHeight="1" x14ac:dyDescent="0.25">
      <c r="A97" s="73" t="s">
        <v>64</v>
      </c>
      <c r="B97" s="74" t="s">
        <v>50</v>
      </c>
      <c r="C97" s="43"/>
      <c r="D97" s="43"/>
      <c r="E97" s="43"/>
      <c r="F97" s="195">
        <f>H97+J97+L97+N97</f>
        <v>2742516.6</v>
      </c>
      <c r="G97" s="195">
        <f>I97+K97+M97+O97+P97</f>
        <v>706965.28382000001</v>
      </c>
      <c r="H97" s="214">
        <f>2742517-0.4</f>
        <v>2742516.6</v>
      </c>
      <c r="I97" s="214">
        <v>706965.28382000001</v>
      </c>
      <c r="J97" s="256"/>
      <c r="K97" s="256"/>
      <c r="L97" s="261"/>
      <c r="M97" s="261"/>
      <c r="N97" s="261"/>
      <c r="O97" s="261"/>
      <c r="P97" s="264"/>
    </row>
    <row r="98" spans="1:16" s="24" customFormat="1" ht="22.5" customHeight="1" x14ac:dyDescent="0.25">
      <c r="A98" s="175" t="s">
        <v>205</v>
      </c>
      <c r="B98" s="68" t="s">
        <v>51</v>
      </c>
      <c r="C98" s="65" t="s">
        <v>16</v>
      </c>
      <c r="D98" s="65">
        <v>9</v>
      </c>
      <c r="E98" s="65"/>
      <c r="F98" s="231"/>
      <c r="G98" s="231"/>
      <c r="H98" s="268"/>
      <c r="I98" s="268"/>
      <c r="J98" s="269"/>
      <c r="K98" s="269"/>
      <c r="L98" s="272"/>
      <c r="M98" s="272"/>
      <c r="N98" s="272"/>
      <c r="O98" s="272"/>
      <c r="P98" s="273"/>
    </row>
    <row r="99" spans="1:16" s="24" customFormat="1" ht="24" customHeight="1" thickBot="1" x14ac:dyDescent="0.3">
      <c r="A99" s="173" t="s">
        <v>285</v>
      </c>
      <c r="B99" s="174" t="s">
        <v>286</v>
      </c>
      <c r="C99" s="84" t="s">
        <v>16</v>
      </c>
      <c r="D99" s="84"/>
      <c r="E99" s="84">
        <v>21.263999999999999</v>
      </c>
      <c r="F99" s="213"/>
      <c r="G99" s="213"/>
      <c r="H99" s="215"/>
      <c r="I99" s="215"/>
      <c r="J99" s="258"/>
      <c r="K99" s="258"/>
      <c r="L99" s="263"/>
      <c r="M99" s="263"/>
      <c r="N99" s="263"/>
      <c r="O99" s="263"/>
      <c r="P99" s="265"/>
    </row>
    <row r="100" spans="1:16" s="24" customFormat="1" ht="56.25" x14ac:dyDescent="0.25">
      <c r="A100" s="274" t="s">
        <v>65</v>
      </c>
      <c r="B100" s="57" t="s">
        <v>206</v>
      </c>
      <c r="C100" s="42"/>
      <c r="D100" s="42"/>
      <c r="E100" s="42"/>
      <c r="F100" s="204">
        <f>H100+J100+L100+N100</f>
        <v>30000</v>
      </c>
      <c r="G100" s="204">
        <f>I100+K100+M100+O100+P100</f>
        <v>0</v>
      </c>
      <c r="H100" s="223">
        <v>30000</v>
      </c>
      <c r="I100" s="223"/>
      <c r="J100" s="259"/>
      <c r="K100" s="259"/>
      <c r="L100" s="266"/>
      <c r="M100" s="266"/>
      <c r="N100" s="266"/>
      <c r="O100" s="266"/>
      <c r="P100" s="248"/>
    </row>
    <row r="101" spans="1:16" s="24" customFormat="1" ht="38.25" thickBot="1" x14ac:dyDescent="0.3">
      <c r="A101" s="275"/>
      <c r="B101" s="70" t="s">
        <v>149</v>
      </c>
      <c r="C101" s="72" t="s">
        <v>23</v>
      </c>
      <c r="D101" s="72">
        <v>8</v>
      </c>
      <c r="E101" s="72"/>
      <c r="F101" s="196"/>
      <c r="G101" s="196"/>
      <c r="H101" s="225"/>
      <c r="I101" s="225"/>
      <c r="J101" s="260"/>
      <c r="K101" s="260"/>
      <c r="L101" s="267"/>
      <c r="M101" s="267"/>
      <c r="N101" s="267"/>
      <c r="O101" s="267"/>
      <c r="P101" s="250"/>
    </row>
    <row r="102" spans="1:16" s="24" customFormat="1" ht="56.25" x14ac:dyDescent="0.25">
      <c r="A102" s="73" t="s">
        <v>208</v>
      </c>
      <c r="B102" s="111" t="s">
        <v>207</v>
      </c>
      <c r="C102" s="43"/>
      <c r="D102" s="43"/>
      <c r="E102" s="43"/>
      <c r="F102" s="195">
        <f>H102+J102+L102+N102</f>
        <v>88765.702000000005</v>
      </c>
      <c r="G102" s="195">
        <f>I102+K102+M102+O102+P102</f>
        <v>0</v>
      </c>
      <c r="H102" s="214">
        <v>88765.702000000005</v>
      </c>
      <c r="I102" s="214"/>
      <c r="J102" s="256"/>
      <c r="K102" s="256"/>
      <c r="L102" s="261"/>
      <c r="M102" s="261"/>
      <c r="N102" s="261"/>
      <c r="O102" s="261"/>
      <c r="P102" s="264"/>
    </row>
    <row r="103" spans="1:16" s="24" customFormat="1" ht="18.75" x14ac:dyDescent="0.25">
      <c r="A103" s="67" t="s">
        <v>209</v>
      </c>
      <c r="B103" s="68" t="s">
        <v>139</v>
      </c>
      <c r="C103" s="66" t="s">
        <v>37</v>
      </c>
      <c r="D103" s="66"/>
      <c r="E103" s="66"/>
      <c r="F103" s="201"/>
      <c r="G103" s="201"/>
      <c r="H103" s="224"/>
      <c r="I103" s="224"/>
      <c r="J103" s="257"/>
      <c r="K103" s="257"/>
      <c r="L103" s="262"/>
      <c r="M103" s="262"/>
      <c r="N103" s="262"/>
      <c r="O103" s="262"/>
      <c r="P103" s="249"/>
    </row>
    <row r="104" spans="1:16" s="24" customFormat="1" ht="19.5" thickBot="1" x14ac:dyDescent="0.3">
      <c r="A104" s="78" t="s">
        <v>210</v>
      </c>
      <c r="B104" s="79" t="s">
        <v>148</v>
      </c>
      <c r="C104" s="80" t="s">
        <v>27</v>
      </c>
      <c r="D104" s="80"/>
      <c r="E104" s="80"/>
      <c r="F104" s="213"/>
      <c r="G104" s="213"/>
      <c r="H104" s="215"/>
      <c r="I104" s="215"/>
      <c r="J104" s="258"/>
      <c r="K104" s="258"/>
      <c r="L104" s="263"/>
      <c r="M104" s="263"/>
      <c r="N104" s="263"/>
      <c r="O104" s="263"/>
      <c r="P104" s="265"/>
    </row>
    <row r="105" spans="1:16" s="24" customFormat="1" ht="56.25" x14ac:dyDescent="0.25">
      <c r="A105" s="56" t="s">
        <v>211</v>
      </c>
      <c r="B105" s="112" t="s">
        <v>267</v>
      </c>
      <c r="C105" s="42"/>
      <c r="D105" s="42"/>
      <c r="E105" s="42"/>
      <c r="F105" s="204">
        <f>H105+J105+L105+N105</f>
        <v>34544.173964285699</v>
      </c>
      <c r="G105" s="204">
        <f>I105+K105+M105+O105+P105</f>
        <v>0</v>
      </c>
      <c r="H105" s="223">
        <v>34544.173964285699</v>
      </c>
      <c r="I105" s="223"/>
      <c r="J105" s="259"/>
      <c r="K105" s="259"/>
      <c r="L105" s="266"/>
      <c r="M105" s="266"/>
      <c r="N105" s="266"/>
      <c r="O105" s="266"/>
      <c r="P105" s="248"/>
    </row>
    <row r="106" spans="1:16" s="24" customFormat="1" ht="18.75" x14ac:dyDescent="0.25">
      <c r="A106" s="67" t="s">
        <v>212</v>
      </c>
      <c r="B106" s="68" t="s">
        <v>139</v>
      </c>
      <c r="C106" s="66" t="s">
        <v>37</v>
      </c>
      <c r="D106" s="66"/>
      <c r="E106" s="66"/>
      <c r="F106" s="201">
        <f t="shared" ref="F106:F113" si="10">H106</f>
        <v>0</v>
      </c>
      <c r="G106" s="201"/>
      <c r="H106" s="224"/>
      <c r="I106" s="224"/>
      <c r="J106" s="257"/>
      <c r="K106" s="257"/>
      <c r="L106" s="262"/>
      <c r="M106" s="262"/>
      <c r="N106" s="262"/>
      <c r="O106" s="262"/>
      <c r="P106" s="249"/>
    </row>
    <row r="107" spans="1:16" s="24" customFormat="1" ht="19.5" thickBot="1" x14ac:dyDescent="0.3">
      <c r="A107" s="69" t="s">
        <v>213</v>
      </c>
      <c r="B107" s="70" t="s">
        <v>148</v>
      </c>
      <c r="C107" s="72" t="s">
        <v>27</v>
      </c>
      <c r="D107" s="72"/>
      <c r="E107" s="72"/>
      <c r="F107" s="196">
        <f t="shared" si="10"/>
        <v>0</v>
      </c>
      <c r="G107" s="196"/>
      <c r="H107" s="225"/>
      <c r="I107" s="225"/>
      <c r="J107" s="260"/>
      <c r="K107" s="260"/>
      <c r="L107" s="267"/>
      <c r="M107" s="267"/>
      <c r="N107" s="267"/>
      <c r="O107" s="267"/>
      <c r="P107" s="250"/>
    </row>
    <row r="108" spans="1:16" s="24" customFormat="1" ht="37.5" x14ac:dyDescent="0.25">
      <c r="A108" s="73" t="s">
        <v>214</v>
      </c>
      <c r="B108" s="111" t="s">
        <v>268</v>
      </c>
      <c r="C108" s="43"/>
      <c r="D108" s="43"/>
      <c r="E108" s="43"/>
      <c r="F108" s="195">
        <f>H108+J108+L108+N108</f>
        <v>43509.253839285702</v>
      </c>
      <c r="G108" s="195">
        <f>I108+K108+M108+O108+P108</f>
        <v>0</v>
      </c>
      <c r="H108" s="214">
        <v>43509.253839285702</v>
      </c>
      <c r="I108" s="214"/>
      <c r="J108" s="256"/>
      <c r="K108" s="256"/>
      <c r="L108" s="261"/>
      <c r="M108" s="261"/>
      <c r="N108" s="261"/>
      <c r="O108" s="261"/>
      <c r="P108" s="264"/>
    </row>
    <row r="109" spans="1:16" s="24" customFormat="1" ht="18.75" x14ac:dyDescent="0.25">
      <c r="A109" s="67" t="s">
        <v>215</v>
      </c>
      <c r="B109" s="68" t="s">
        <v>139</v>
      </c>
      <c r="C109" s="66" t="s">
        <v>37</v>
      </c>
      <c r="D109" s="66"/>
      <c r="E109" s="66"/>
      <c r="F109" s="201">
        <f t="shared" si="10"/>
        <v>0</v>
      </c>
      <c r="G109" s="201"/>
      <c r="H109" s="224"/>
      <c r="I109" s="224"/>
      <c r="J109" s="257"/>
      <c r="K109" s="257"/>
      <c r="L109" s="262"/>
      <c r="M109" s="262"/>
      <c r="N109" s="262"/>
      <c r="O109" s="262"/>
      <c r="P109" s="249"/>
    </row>
    <row r="110" spans="1:16" s="24" customFormat="1" ht="19.5" thickBot="1" x14ac:dyDescent="0.3">
      <c r="A110" s="78" t="s">
        <v>216</v>
      </c>
      <c r="B110" s="79" t="s">
        <v>148</v>
      </c>
      <c r="C110" s="80" t="s">
        <v>27</v>
      </c>
      <c r="D110" s="80"/>
      <c r="E110" s="80"/>
      <c r="F110" s="213">
        <f t="shared" si="10"/>
        <v>0</v>
      </c>
      <c r="G110" s="213"/>
      <c r="H110" s="215"/>
      <c r="I110" s="215"/>
      <c r="J110" s="258"/>
      <c r="K110" s="258"/>
      <c r="L110" s="263"/>
      <c r="M110" s="263"/>
      <c r="N110" s="263"/>
      <c r="O110" s="263"/>
      <c r="P110" s="265"/>
    </row>
    <row r="111" spans="1:16" s="24" customFormat="1" ht="37.5" x14ac:dyDescent="0.25">
      <c r="A111" s="56" t="s">
        <v>217</v>
      </c>
      <c r="B111" s="112" t="s">
        <v>269</v>
      </c>
      <c r="C111" s="42"/>
      <c r="D111" s="42"/>
      <c r="E111" s="42"/>
      <c r="F111" s="204">
        <f>H111+J111+L111+N111</f>
        <v>29961.433981964299</v>
      </c>
      <c r="G111" s="204">
        <f>I111+K111+M111+O111+P111</f>
        <v>0</v>
      </c>
      <c r="H111" s="223">
        <v>29961.433981964299</v>
      </c>
      <c r="I111" s="223"/>
      <c r="J111" s="259"/>
      <c r="K111" s="259"/>
      <c r="L111" s="266"/>
      <c r="M111" s="266"/>
      <c r="N111" s="266"/>
      <c r="O111" s="266"/>
      <c r="P111" s="248"/>
    </row>
    <row r="112" spans="1:16" s="24" customFormat="1" ht="18.75" x14ac:dyDescent="0.25">
      <c r="A112" s="67" t="s">
        <v>218</v>
      </c>
      <c r="B112" s="68" t="s">
        <v>139</v>
      </c>
      <c r="C112" s="66" t="s">
        <v>37</v>
      </c>
      <c r="D112" s="66"/>
      <c r="E112" s="66"/>
      <c r="F112" s="201">
        <f t="shared" si="10"/>
        <v>0</v>
      </c>
      <c r="G112" s="201"/>
      <c r="H112" s="224"/>
      <c r="I112" s="224"/>
      <c r="J112" s="257"/>
      <c r="K112" s="257"/>
      <c r="L112" s="262"/>
      <c r="M112" s="262"/>
      <c r="N112" s="262"/>
      <c r="O112" s="262"/>
      <c r="P112" s="249"/>
    </row>
    <row r="113" spans="1:18" s="24" customFormat="1" ht="19.5" thickBot="1" x14ac:dyDescent="0.3">
      <c r="A113" s="69" t="s">
        <v>219</v>
      </c>
      <c r="B113" s="70" t="s">
        <v>148</v>
      </c>
      <c r="C113" s="72" t="s">
        <v>27</v>
      </c>
      <c r="D113" s="72"/>
      <c r="E113" s="72"/>
      <c r="F113" s="196">
        <f t="shared" si="10"/>
        <v>0</v>
      </c>
      <c r="G113" s="196"/>
      <c r="H113" s="225"/>
      <c r="I113" s="225"/>
      <c r="J113" s="260"/>
      <c r="K113" s="260"/>
      <c r="L113" s="267"/>
      <c r="M113" s="267"/>
      <c r="N113" s="267"/>
      <c r="O113" s="267"/>
      <c r="P113" s="250"/>
    </row>
    <row r="114" spans="1:18" s="24" customFormat="1" ht="61.5" customHeight="1" thickBot="1" x14ac:dyDescent="0.35">
      <c r="A114" s="113" t="s">
        <v>220</v>
      </c>
      <c r="B114" s="114" t="s">
        <v>270</v>
      </c>
      <c r="C114" s="115" t="s">
        <v>37</v>
      </c>
      <c r="D114" s="115"/>
      <c r="E114" s="115"/>
      <c r="F114" s="135">
        <f>H114+J114+L114+N114</f>
        <v>17000</v>
      </c>
      <c r="G114" s="135">
        <f>I114+K114+M114+O114+P114</f>
        <v>0</v>
      </c>
      <c r="H114" s="100">
        <v>17000</v>
      </c>
      <c r="I114" s="133"/>
      <c r="J114" s="116"/>
      <c r="K114" s="116"/>
      <c r="L114" s="117"/>
      <c r="M114" s="117"/>
      <c r="N114" s="117"/>
      <c r="O114" s="117"/>
      <c r="P114" s="118"/>
    </row>
    <row r="115" spans="1:18" ht="18.75" x14ac:dyDescent="0.25">
      <c r="A115" s="27"/>
      <c r="B115" s="22" t="s">
        <v>28</v>
      </c>
      <c r="C115" s="23"/>
      <c r="D115" s="23"/>
      <c r="E115" s="23"/>
      <c r="F115" s="49">
        <f>SUM(F116:F117)</f>
        <v>2556679</v>
      </c>
      <c r="G115" s="49">
        <f t="shared" ref="G115:P115" si="11">SUM(G116:G117)</f>
        <v>0</v>
      </c>
      <c r="H115" s="49">
        <f t="shared" si="11"/>
        <v>2556679</v>
      </c>
      <c r="I115" s="49">
        <f t="shared" si="11"/>
        <v>0</v>
      </c>
      <c r="J115" s="49">
        <f t="shared" si="11"/>
        <v>0</v>
      </c>
      <c r="K115" s="49">
        <f t="shared" si="11"/>
        <v>0</v>
      </c>
      <c r="L115" s="49">
        <f t="shared" si="11"/>
        <v>0</v>
      </c>
      <c r="M115" s="49">
        <f t="shared" si="11"/>
        <v>0</v>
      </c>
      <c r="N115" s="49">
        <f t="shared" si="11"/>
        <v>0</v>
      </c>
      <c r="O115" s="49">
        <f t="shared" si="11"/>
        <v>0</v>
      </c>
      <c r="P115" s="132">
        <f t="shared" si="11"/>
        <v>0</v>
      </c>
      <c r="Q115" s="24"/>
      <c r="R115" s="24"/>
    </row>
    <row r="116" spans="1:18" s="24" customFormat="1" ht="37.5" x14ac:dyDescent="0.25">
      <c r="A116" s="119">
        <v>31</v>
      </c>
      <c r="B116" s="60" t="s">
        <v>94</v>
      </c>
      <c r="C116" s="66"/>
      <c r="D116" s="66"/>
      <c r="E116" s="66"/>
      <c r="F116" s="201">
        <f>H116+J116+L116+N116</f>
        <v>2556679</v>
      </c>
      <c r="G116" s="201">
        <f>I116+K116+M116+O116+P116</f>
        <v>0</v>
      </c>
      <c r="H116" s="224">
        <v>2556679</v>
      </c>
      <c r="I116" s="224"/>
      <c r="J116" s="257"/>
      <c r="K116" s="257"/>
      <c r="L116" s="262"/>
      <c r="M116" s="262"/>
      <c r="N116" s="262"/>
      <c r="O116" s="262"/>
      <c r="P116" s="249"/>
    </row>
    <row r="117" spans="1:18" s="24" customFormat="1" ht="19.5" thickBot="1" x14ac:dyDescent="0.3">
      <c r="A117" s="78" t="s">
        <v>221</v>
      </c>
      <c r="B117" s="79" t="s">
        <v>95</v>
      </c>
      <c r="C117" s="95" t="s">
        <v>16</v>
      </c>
      <c r="D117" s="95">
        <v>12.78</v>
      </c>
      <c r="E117" s="95"/>
      <c r="F117" s="213"/>
      <c r="G117" s="213"/>
      <c r="H117" s="215"/>
      <c r="I117" s="215"/>
      <c r="J117" s="258"/>
      <c r="K117" s="258"/>
      <c r="L117" s="263"/>
      <c r="M117" s="263"/>
      <c r="N117" s="263"/>
      <c r="O117" s="263"/>
      <c r="P117" s="265"/>
    </row>
    <row r="118" spans="1:18" ht="18.75" x14ac:dyDescent="0.25">
      <c r="A118" s="251" t="s">
        <v>272</v>
      </c>
      <c r="B118" s="276"/>
      <c r="C118" s="276"/>
      <c r="D118" s="276"/>
      <c r="E118" s="276"/>
      <c r="F118" s="276"/>
      <c r="G118" s="276"/>
      <c r="H118" s="276"/>
      <c r="I118" s="276"/>
      <c r="J118" s="276"/>
      <c r="K118" s="276"/>
      <c r="L118" s="276"/>
      <c r="M118" s="276"/>
      <c r="N118" s="276"/>
      <c r="O118" s="276"/>
      <c r="P118" s="277"/>
    </row>
    <row r="119" spans="1:18" s="124" customFormat="1" ht="18.75" x14ac:dyDescent="0.3">
      <c r="A119" s="120"/>
      <c r="B119" s="131"/>
      <c r="C119" s="26"/>
      <c r="D119" s="26"/>
      <c r="E119" s="26"/>
      <c r="F119" s="61">
        <f>F120+F122+F121</f>
        <v>1429240.3324133561</v>
      </c>
      <c r="G119" s="61">
        <f t="shared" ref="G119:P119" si="12">G120+G122+G121</f>
        <v>0</v>
      </c>
      <c r="H119" s="61">
        <f t="shared" si="12"/>
        <v>1429240.3324133561</v>
      </c>
      <c r="I119" s="61">
        <f t="shared" si="12"/>
        <v>0</v>
      </c>
      <c r="J119" s="61">
        <f t="shared" si="12"/>
        <v>0</v>
      </c>
      <c r="K119" s="61">
        <f t="shared" si="12"/>
        <v>0</v>
      </c>
      <c r="L119" s="61">
        <f t="shared" si="12"/>
        <v>0</v>
      </c>
      <c r="M119" s="61">
        <f t="shared" si="12"/>
        <v>0</v>
      </c>
      <c r="N119" s="61">
        <f t="shared" si="12"/>
        <v>0</v>
      </c>
      <c r="O119" s="61">
        <f t="shared" si="12"/>
        <v>0</v>
      </c>
      <c r="P119" s="148">
        <f t="shared" si="12"/>
        <v>0</v>
      </c>
    </row>
    <row r="120" spans="1:18" s="29" customFormat="1" ht="43.5" customHeight="1" x14ac:dyDescent="0.3">
      <c r="A120" s="120" t="s">
        <v>222</v>
      </c>
      <c r="B120" s="60" t="s">
        <v>73</v>
      </c>
      <c r="C120" s="65"/>
      <c r="D120" s="65"/>
      <c r="E120" s="65"/>
      <c r="F120" s="61">
        <f>H120+J120+L120+N120</f>
        <v>767045</v>
      </c>
      <c r="G120" s="61">
        <f>I120+K120+M120+O120+P120</f>
        <v>0</v>
      </c>
      <c r="H120" s="100">
        <v>767045</v>
      </c>
      <c r="I120" s="48"/>
      <c r="J120" s="121"/>
      <c r="K120" s="121"/>
      <c r="L120" s="121"/>
      <c r="M120" s="121"/>
      <c r="N120" s="121"/>
      <c r="O120" s="121"/>
      <c r="P120" s="122"/>
    </row>
    <row r="121" spans="1:18" s="29" customFormat="1" ht="63" customHeight="1" x14ac:dyDescent="0.3">
      <c r="A121" s="120" t="s">
        <v>223</v>
      </c>
      <c r="B121" s="60" t="s">
        <v>271</v>
      </c>
      <c r="C121" s="65"/>
      <c r="D121" s="65"/>
      <c r="E121" s="65"/>
      <c r="F121" s="61">
        <f>H121+J121+L121+N121</f>
        <v>30000</v>
      </c>
      <c r="G121" s="61">
        <f>I121+K121+M121+O121+P121</f>
        <v>0</v>
      </c>
      <c r="H121" s="100">
        <v>30000</v>
      </c>
      <c r="I121" s="100"/>
      <c r="J121" s="121"/>
      <c r="K121" s="121"/>
      <c r="L121" s="121"/>
      <c r="M121" s="121"/>
      <c r="N121" s="121"/>
      <c r="O121" s="121"/>
      <c r="P121" s="122"/>
    </row>
    <row r="122" spans="1:18" s="29" customFormat="1" ht="37.5" x14ac:dyDescent="0.3">
      <c r="A122" s="120" t="s">
        <v>224</v>
      </c>
      <c r="B122" s="60" t="s">
        <v>66</v>
      </c>
      <c r="C122" s="66" t="s">
        <v>19</v>
      </c>
      <c r="D122" s="66" t="s">
        <v>275</v>
      </c>
      <c r="E122" s="65"/>
      <c r="F122" s="61">
        <f>F123</f>
        <v>632195.33241335605</v>
      </c>
      <c r="G122" s="61">
        <f t="shared" ref="G122:P122" si="13">G123</f>
        <v>0</v>
      </c>
      <c r="H122" s="100">
        <f t="shared" si="13"/>
        <v>632195.33241335605</v>
      </c>
      <c r="I122" s="100">
        <f t="shared" si="13"/>
        <v>0</v>
      </c>
      <c r="J122" s="100">
        <f t="shared" si="13"/>
        <v>0</v>
      </c>
      <c r="K122" s="100">
        <f t="shared" si="13"/>
        <v>0</v>
      </c>
      <c r="L122" s="100">
        <f t="shared" si="13"/>
        <v>0</v>
      </c>
      <c r="M122" s="100">
        <f t="shared" si="13"/>
        <v>0</v>
      </c>
      <c r="N122" s="100">
        <f t="shared" si="13"/>
        <v>0</v>
      </c>
      <c r="O122" s="100">
        <f t="shared" si="13"/>
        <v>0</v>
      </c>
      <c r="P122" s="152">
        <f t="shared" si="13"/>
        <v>0</v>
      </c>
    </row>
    <row r="123" spans="1:18" s="124" customFormat="1" ht="18.75" x14ac:dyDescent="0.3">
      <c r="A123" s="123"/>
      <c r="B123" s="60" t="s">
        <v>7</v>
      </c>
      <c r="C123" s="26"/>
      <c r="D123" s="26"/>
      <c r="E123" s="26"/>
      <c r="F123" s="61">
        <f>SUM(F124:F159)</f>
        <v>632195.33241335605</v>
      </c>
      <c r="G123" s="61">
        <f t="shared" ref="G123:P123" si="14">SUM(G124:G159)</f>
        <v>0</v>
      </c>
      <c r="H123" s="100">
        <f t="shared" si="14"/>
        <v>632195.33241335605</v>
      </c>
      <c r="I123" s="100">
        <f t="shared" si="14"/>
        <v>0</v>
      </c>
      <c r="J123" s="100">
        <f t="shared" si="14"/>
        <v>0</v>
      </c>
      <c r="K123" s="100">
        <f t="shared" si="14"/>
        <v>0</v>
      </c>
      <c r="L123" s="100">
        <f t="shared" si="14"/>
        <v>0</v>
      </c>
      <c r="M123" s="100">
        <f t="shared" si="14"/>
        <v>0</v>
      </c>
      <c r="N123" s="100">
        <f t="shared" si="14"/>
        <v>0</v>
      </c>
      <c r="O123" s="100">
        <f t="shared" si="14"/>
        <v>0</v>
      </c>
      <c r="P123" s="152">
        <f t="shared" si="14"/>
        <v>0</v>
      </c>
    </row>
    <row r="124" spans="1:18" s="29" customFormat="1" ht="18.75" x14ac:dyDescent="0.3">
      <c r="A124" s="123" t="s">
        <v>225</v>
      </c>
      <c r="B124" s="68" t="s">
        <v>96</v>
      </c>
      <c r="C124" s="65" t="s">
        <v>16</v>
      </c>
      <c r="D124" s="65">
        <v>7.5</v>
      </c>
      <c r="E124" s="65"/>
      <c r="F124" s="100">
        <v>73994.172726993755</v>
      </c>
      <c r="G124" s="100"/>
      <c r="H124" s="100">
        <v>73994.172726993755</v>
      </c>
      <c r="I124" s="46"/>
      <c r="J124" s="121"/>
      <c r="K124" s="121"/>
      <c r="L124" s="121"/>
      <c r="M124" s="121"/>
      <c r="N124" s="121"/>
      <c r="O124" s="121"/>
      <c r="P124" s="122"/>
    </row>
    <row r="125" spans="1:18" s="29" customFormat="1" ht="18.75" x14ac:dyDescent="0.3">
      <c r="A125" s="123" t="s">
        <v>226</v>
      </c>
      <c r="B125" s="68" t="s">
        <v>97</v>
      </c>
      <c r="C125" s="65" t="s">
        <v>16</v>
      </c>
      <c r="D125" s="65">
        <v>1.677</v>
      </c>
      <c r="E125" s="65"/>
      <c r="F125" s="100">
        <v>12823.0956228375</v>
      </c>
      <c r="G125" s="100"/>
      <c r="H125" s="100">
        <v>12823.0956228375</v>
      </c>
      <c r="I125" s="46"/>
      <c r="J125" s="121"/>
      <c r="K125" s="121"/>
      <c r="L125" s="121"/>
      <c r="M125" s="121"/>
      <c r="N125" s="121"/>
      <c r="O125" s="121"/>
      <c r="P125" s="122"/>
    </row>
    <row r="126" spans="1:18" s="29" customFormat="1" ht="18.75" x14ac:dyDescent="0.3">
      <c r="A126" s="123" t="s">
        <v>227</v>
      </c>
      <c r="B126" s="68" t="s">
        <v>98</v>
      </c>
      <c r="C126" s="65" t="s">
        <v>16</v>
      </c>
      <c r="D126" s="65">
        <v>5.5</v>
      </c>
      <c r="E126" s="65"/>
      <c r="F126" s="100">
        <v>41322.883434525</v>
      </c>
      <c r="G126" s="100"/>
      <c r="H126" s="100">
        <v>41322.883434525</v>
      </c>
      <c r="I126" s="46"/>
      <c r="J126" s="121"/>
      <c r="K126" s="121"/>
      <c r="L126" s="121"/>
      <c r="M126" s="121"/>
      <c r="N126" s="121"/>
      <c r="O126" s="121"/>
      <c r="P126" s="122"/>
    </row>
    <row r="127" spans="1:18" s="29" customFormat="1" ht="18.75" x14ac:dyDescent="0.3">
      <c r="A127" s="123" t="s">
        <v>228</v>
      </c>
      <c r="B127" s="68" t="s">
        <v>99</v>
      </c>
      <c r="C127" s="65" t="s">
        <v>16</v>
      </c>
      <c r="D127" s="65">
        <v>2.8</v>
      </c>
      <c r="E127" s="65"/>
      <c r="F127" s="100">
        <v>23526.212349543748</v>
      </c>
      <c r="G127" s="100"/>
      <c r="H127" s="100">
        <v>23526.212349543748</v>
      </c>
      <c r="I127" s="46"/>
      <c r="J127" s="121"/>
      <c r="K127" s="121"/>
      <c r="L127" s="121"/>
      <c r="M127" s="121"/>
      <c r="N127" s="121"/>
      <c r="O127" s="121"/>
      <c r="P127" s="122"/>
    </row>
    <row r="128" spans="1:18" s="29" customFormat="1" ht="18.75" x14ac:dyDescent="0.3">
      <c r="A128" s="123" t="s">
        <v>229</v>
      </c>
      <c r="B128" s="68" t="s">
        <v>100</v>
      </c>
      <c r="C128" s="65" t="s">
        <v>16</v>
      </c>
      <c r="D128" s="65">
        <v>2.7</v>
      </c>
      <c r="E128" s="65"/>
      <c r="F128" s="100">
        <v>23206.169413349999</v>
      </c>
      <c r="G128" s="100"/>
      <c r="H128" s="100">
        <v>23206.169413349999</v>
      </c>
      <c r="I128" s="46"/>
      <c r="J128" s="121"/>
      <c r="K128" s="121"/>
      <c r="L128" s="121"/>
      <c r="M128" s="121"/>
      <c r="N128" s="121"/>
      <c r="O128" s="121"/>
      <c r="P128" s="122"/>
    </row>
    <row r="129" spans="1:16" s="29" customFormat="1" ht="18.75" x14ac:dyDescent="0.3">
      <c r="A129" s="123" t="s">
        <v>230</v>
      </c>
      <c r="B129" s="68" t="s">
        <v>101</v>
      </c>
      <c r="C129" s="65" t="s">
        <v>16</v>
      </c>
      <c r="D129" s="65">
        <v>2.0649999999999999</v>
      </c>
      <c r="E129" s="65"/>
      <c r="F129" s="100">
        <v>20960.496286537495</v>
      </c>
      <c r="G129" s="100"/>
      <c r="H129" s="100">
        <v>20960.496286537495</v>
      </c>
      <c r="I129" s="46"/>
      <c r="J129" s="121"/>
      <c r="K129" s="121"/>
      <c r="L129" s="121"/>
      <c r="M129" s="121"/>
      <c r="N129" s="121"/>
      <c r="O129" s="121"/>
      <c r="P129" s="122"/>
    </row>
    <row r="130" spans="1:16" s="29" customFormat="1" ht="18.75" x14ac:dyDescent="0.3">
      <c r="A130" s="123" t="s">
        <v>231</v>
      </c>
      <c r="B130" s="68" t="s">
        <v>102</v>
      </c>
      <c r="C130" s="65" t="s">
        <v>16</v>
      </c>
      <c r="D130" s="65">
        <v>1.47</v>
      </c>
      <c r="E130" s="65"/>
      <c r="F130" s="100">
        <v>15879.99083776875</v>
      </c>
      <c r="G130" s="100"/>
      <c r="H130" s="100">
        <v>15879.99083776875</v>
      </c>
      <c r="I130" s="46"/>
      <c r="J130" s="121"/>
      <c r="K130" s="121"/>
      <c r="L130" s="121"/>
      <c r="M130" s="121"/>
      <c r="N130" s="121"/>
      <c r="O130" s="121"/>
      <c r="P130" s="122"/>
    </row>
    <row r="131" spans="1:16" s="29" customFormat="1" ht="18.75" x14ac:dyDescent="0.3">
      <c r="A131" s="123" t="s">
        <v>232</v>
      </c>
      <c r="B131" s="68" t="s">
        <v>103</v>
      </c>
      <c r="C131" s="65" t="s">
        <v>16</v>
      </c>
      <c r="D131" s="65">
        <v>3.64</v>
      </c>
      <c r="E131" s="65"/>
      <c r="F131" s="100">
        <v>34507.722508874998</v>
      </c>
      <c r="G131" s="100"/>
      <c r="H131" s="100">
        <v>34507.722508874998</v>
      </c>
      <c r="I131" s="46"/>
      <c r="J131" s="121"/>
      <c r="K131" s="121"/>
      <c r="L131" s="121"/>
      <c r="M131" s="121"/>
      <c r="N131" s="121"/>
      <c r="O131" s="121"/>
      <c r="P131" s="122"/>
    </row>
    <row r="132" spans="1:16" s="124" customFormat="1" ht="18.75" x14ac:dyDescent="0.3">
      <c r="A132" s="123" t="s">
        <v>233</v>
      </c>
      <c r="B132" s="68" t="s">
        <v>104</v>
      </c>
      <c r="C132" s="65" t="s">
        <v>16</v>
      </c>
      <c r="D132" s="65">
        <v>3</v>
      </c>
      <c r="E132" s="65"/>
      <c r="F132" s="100">
        <v>32246.913352500003</v>
      </c>
      <c r="G132" s="100"/>
      <c r="H132" s="100">
        <v>32246.913352500003</v>
      </c>
      <c r="I132" s="46"/>
      <c r="J132" s="121"/>
      <c r="K132" s="121"/>
      <c r="L132" s="121"/>
      <c r="M132" s="121"/>
      <c r="N132" s="121"/>
      <c r="O132" s="121"/>
      <c r="P132" s="122"/>
    </row>
    <row r="133" spans="1:16" s="29" customFormat="1" ht="18.75" x14ac:dyDescent="0.3">
      <c r="A133" s="123" t="s">
        <v>234</v>
      </c>
      <c r="B133" s="68" t="s">
        <v>105</v>
      </c>
      <c r="C133" s="65" t="s">
        <v>16</v>
      </c>
      <c r="D133" s="65">
        <v>2.92</v>
      </c>
      <c r="E133" s="65"/>
      <c r="F133" s="100">
        <v>32000.5676269125</v>
      </c>
      <c r="G133" s="100"/>
      <c r="H133" s="100">
        <v>32000.5676269125</v>
      </c>
      <c r="I133" s="46"/>
      <c r="J133" s="121"/>
      <c r="K133" s="121"/>
      <c r="L133" s="121"/>
      <c r="M133" s="121"/>
      <c r="N133" s="121"/>
      <c r="O133" s="121"/>
      <c r="P133" s="122"/>
    </row>
    <row r="134" spans="1:16" s="124" customFormat="1" ht="18.75" x14ac:dyDescent="0.3">
      <c r="A134" s="123" t="s">
        <v>235</v>
      </c>
      <c r="B134" s="68" t="s">
        <v>106</v>
      </c>
      <c r="C134" s="65" t="s">
        <v>16</v>
      </c>
      <c r="D134" s="65">
        <v>1.2</v>
      </c>
      <c r="E134" s="65"/>
      <c r="F134" s="100">
        <v>18317.295746268748</v>
      </c>
      <c r="G134" s="100"/>
      <c r="H134" s="100">
        <v>18317.295746268748</v>
      </c>
      <c r="I134" s="46"/>
      <c r="J134" s="121"/>
      <c r="K134" s="121"/>
      <c r="L134" s="121"/>
      <c r="M134" s="121"/>
      <c r="N134" s="121"/>
      <c r="O134" s="121"/>
      <c r="P134" s="122"/>
    </row>
    <row r="135" spans="1:16" s="124" customFormat="1" ht="18.75" x14ac:dyDescent="0.3">
      <c r="A135" s="123" t="s">
        <v>236</v>
      </c>
      <c r="B135" s="68" t="s">
        <v>107</v>
      </c>
      <c r="C135" s="65" t="s">
        <v>16</v>
      </c>
      <c r="D135" s="65">
        <v>0.91</v>
      </c>
      <c r="E135" s="65"/>
      <c r="F135" s="100">
        <v>10549.4684266125</v>
      </c>
      <c r="G135" s="100"/>
      <c r="H135" s="100">
        <v>10549.4684266125</v>
      </c>
      <c r="I135" s="46"/>
      <c r="J135" s="121"/>
      <c r="K135" s="121"/>
      <c r="L135" s="121"/>
      <c r="M135" s="121"/>
      <c r="N135" s="121"/>
      <c r="O135" s="121"/>
      <c r="P135" s="122"/>
    </row>
    <row r="136" spans="1:16" s="29" customFormat="1" ht="18.75" x14ac:dyDescent="0.3">
      <c r="A136" s="123" t="s">
        <v>237</v>
      </c>
      <c r="B136" s="68" t="s">
        <v>108</v>
      </c>
      <c r="C136" s="65" t="s">
        <v>16</v>
      </c>
      <c r="D136" s="65">
        <v>0.4</v>
      </c>
      <c r="E136" s="65"/>
      <c r="F136" s="100">
        <v>7639.7994547874996</v>
      </c>
      <c r="G136" s="100"/>
      <c r="H136" s="100">
        <v>7639.7994547874996</v>
      </c>
      <c r="I136" s="46"/>
      <c r="J136" s="121"/>
      <c r="K136" s="121"/>
      <c r="L136" s="121"/>
      <c r="M136" s="121"/>
      <c r="N136" s="121"/>
      <c r="O136" s="121"/>
      <c r="P136" s="122"/>
    </row>
    <row r="137" spans="1:16" s="29" customFormat="1" ht="18.75" x14ac:dyDescent="0.3">
      <c r="A137" s="123" t="s">
        <v>238</v>
      </c>
      <c r="B137" s="68" t="s">
        <v>109</v>
      </c>
      <c r="C137" s="65" t="s">
        <v>16</v>
      </c>
      <c r="D137" s="65">
        <v>0.14000000000000001</v>
      </c>
      <c r="E137" s="65"/>
      <c r="F137" s="100">
        <v>2389.0025919374998</v>
      </c>
      <c r="G137" s="100"/>
      <c r="H137" s="100">
        <v>2389.0025919374998</v>
      </c>
      <c r="I137" s="46"/>
      <c r="J137" s="121"/>
      <c r="K137" s="121"/>
      <c r="L137" s="121"/>
      <c r="M137" s="121"/>
      <c r="N137" s="121"/>
      <c r="O137" s="121"/>
      <c r="P137" s="122"/>
    </row>
    <row r="138" spans="1:16" s="29" customFormat="1" ht="18.75" x14ac:dyDescent="0.3">
      <c r="A138" s="123" t="s">
        <v>239</v>
      </c>
      <c r="B138" s="68" t="s">
        <v>110</v>
      </c>
      <c r="C138" s="65" t="s">
        <v>16</v>
      </c>
      <c r="D138" s="65">
        <v>0.32600000000000001</v>
      </c>
      <c r="E138" s="65"/>
      <c r="F138" s="100">
        <v>8418.3089456812504</v>
      </c>
      <c r="G138" s="100"/>
      <c r="H138" s="100">
        <v>8418.3089456812504</v>
      </c>
      <c r="I138" s="46"/>
      <c r="J138" s="121"/>
      <c r="K138" s="121"/>
      <c r="L138" s="121"/>
      <c r="M138" s="121"/>
      <c r="N138" s="121"/>
      <c r="O138" s="121"/>
      <c r="P138" s="122"/>
    </row>
    <row r="139" spans="1:16" s="29" customFormat="1" ht="18.75" x14ac:dyDescent="0.3">
      <c r="A139" s="123" t="s">
        <v>240</v>
      </c>
      <c r="B139" s="125" t="s">
        <v>111</v>
      </c>
      <c r="C139" s="65" t="s">
        <v>16</v>
      </c>
      <c r="D139" s="65">
        <v>0.376</v>
      </c>
      <c r="E139" s="65"/>
      <c r="F139" s="100">
        <v>8718.5446728187489</v>
      </c>
      <c r="G139" s="100"/>
      <c r="H139" s="100">
        <v>8718.5446728187489</v>
      </c>
      <c r="I139" s="100"/>
      <c r="J139" s="48"/>
      <c r="K139" s="48"/>
      <c r="L139" s="48"/>
      <c r="M139" s="48"/>
      <c r="N139" s="48"/>
      <c r="O139" s="48"/>
      <c r="P139" s="126"/>
    </row>
    <row r="140" spans="1:16" s="124" customFormat="1" ht="37.5" x14ac:dyDescent="0.3">
      <c r="A140" s="123" t="s">
        <v>241</v>
      </c>
      <c r="B140" s="68" t="s">
        <v>112</v>
      </c>
      <c r="C140" s="65" t="s">
        <v>16</v>
      </c>
      <c r="D140" s="65">
        <v>0.51100000000000001</v>
      </c>
      <c r="E140" s="65"/>
      <c r="F140" s="100">
        <v>13043.14168224375</v>
      </c>
      <c r="G140" s="100"/>
      <c r="H140" s="100">
        <v>13043.14168224375</v>
      </c>
      <c r="I140" s="46"/>
      <c r="J140" s="48"/>
      <c r="K140" s="48"/>
      <c r="L140" s="48"/>
      <c r="M140" s="48"/>
      <c r="N140" s="48"/>
      <c r="O140" s="48"/>
      <c r="P140" s="126"/>
    </row>
    <row r="141" spans="1:16" s="124" customFormat="1" ht="37.5" x14ac:dyDescent="0.3">
      <c r="A141" s="123" t="s">
        <v>242</v>
      </c>
      <c r="B141" s="68" t="s">
        <v>113</v>
      </c>
      <c r="C141" s="65" t="s">
        <v>16</v>
      </c>
      <c r="D141" s="65">
        <v>0.56799999999999995</v>
      </c>
      <c r="E141" s="65"/>
      <c r="F141" s="100">
        <v>11994.235692862499</v>
      </c>
      <c r="G141" s="100"/>
      <c r="H141" s="100">
        <v>11994.235692862499</v>
      </c>
      <c r="I141" s="46"/>
      <c r="J141" s="121"/>
      <c r="K141" s="121"/>
      <c r="L141" s="121"/>
      <c r="M141" s="121"/>
      <c r="N141" s="121"/>
      <c r="O141" s="121"/>
      <c r="P141" s="122"/>
    </row>
    <row r="142" spans="1:16" s="29" customFormat="1" ht="18.75" x14ac:dyDescent="0.3">
      <c r="A142" s="123" t="s">
        <v>243</v>
      </c>
      <c r="B142" s="68" t="s">
        <v>114</v>
      </c>
      <c r="C142" s="65" t="s">
        <v>16</v>
      </c>
      <c r="D142" s="65">
        <v>0.52</v>
      </c>
      <c r="E142" s="65"/>
      <c r="F142" s="100">
        <v>11638.273042068748</v>
      </c>
      <c r="G142" s="100"/>
      <c r="H142" s="100">
        <v>11638.273042068748</v>
      </c>
      <c r="I142" s="46"/>
      <c r="J142" s="121"/>
      <c r="K142" s="121"/>
      <c r="L142" s="121"/>
      <c r="M142" s="121"/>
      <c r="N142" s="121"/>
      <c r="O142" s="121"/>
      <c r="P142" s="122"/>
    </row>
    <row r="143" spans="1:16" s="29" customFormat="1" ht="18.75" x14ac:dyDescent="0.3">
      <c r="A143" s="123" t="s">
        <v>244</v>
      </c>
      <c r="B143" s="68" t="s">
        <v>115</v>
      </c>
      <c r="C143" s="65" t="s">
        <v>16</v>
      </c>
      <c r="D143" s="65">
        <v>0.3</v>
      </c>
      <c r="E143" s="65"/>
      <c r="F143" s="100">
        <v>5801.0365153124994</v>
      </c>
      <c r="G143" s="100"/>
      <c r="H143" s="100">
        <v>5801.0365153124994</v>
      </c>
      <c r="I143" s="46"/>
      <c r="J143" s="121"/>
      <c r="K143" s="121"/>
      <c r="L143" s="121"/>
      <c r="M143" s="121"/>
      <c r="N143" s="121"/>
      <c r="O143" s="121"/>
      <c r="P143" s="122"/>
    </row>
    <row r="144" spans="1:16" s="29" customFormat="1" ht="18.75" x14ac:dyDescent="0.3">
      <c r="A144" s="123" t="s">
        <v>245</v>
      </c>
      <c r="B144" s="68" t="s">
        <v>116</v>
      </c>
      <c r="C144" s="65" t="s">
        <v>16</v>
      </c>
      <c r="D144" s="65">
        <v>0.2</v>
      </c>
      <c r="E144" s="65"/>
      <c r="F144" s="100">
        <v>4089.2180608125</v>
      </c>
      <c r="G144" s="100"/>
      <c r="H144" s="100">
        <v>4089.2180608125</v>
      </c>
      <c r="I144" s="46"/>
      <c r="J144" s="121"/>
      <c r="K144" s="121"/>
      <c r="L144" s="121"/>
      <c r="M144" s="121"/>
      <c r="N144" s="121"/>
      <c r="O144" s="121"/>
      <c r="P144" s="122"/>
    </row>
    <row r="145" spans="1:16" s="29" customFormat="1" ht="18.75" x14ac:dyDescent="0.3">
      <c r="A145" s="123" t="s">
        <v>246</v>
      </c>
      <c r="B145" s="68" t="s">
        <v>117</v>
      </c>
      <c r="C145" s="65" t="s">
        <v>16</v>
      </c>
      <c r="D145" s="65">
        <v>0.19</v>
      </c>
      <c r="E145" s="65"/>
      <c r="F145" s="100">
        <v>4205.2479170625002</v>
      </c>
      <c r="G145" s="100"/>
      <c r="H145" s="100">
        <v>4205.2479170625002</v>
      </c>
      <c r="I145" s="46"/>
      <c r="J145" s="121"/>
      <c r="K145" s="121"/>
      <c r="L145" s="121"/>
      <c r="M145" s="121"/>
      <c r="N145" s="121"/>
      <c r="O145" s="121"/>
      <c r="P145" s="122"/>
    </row>
    <row r="146" spans="1:16" s="29" customFormat="1" ht="18.75" x14ac:dyDescent="0.3">
      <c r="A146" s="123" t="s">
        <v>247</v>
      </c>
      <c r="B146" s="68" t="s">
        <v>118</v>
      </c>
      <c r="C146" s="65" t="s">
        <v>16</v>
      </c>
      <c r="D146" s="65">
        <v>0.28399999999999997</v>
      </c>
      <c r="E146" s="65"/>
      <c r="F146" s="100">
        <v>5745.1192505437502</v>
      </c>
      <c r="G146" s="100"/>
      <c r="H146" s="100">
        <v>5745.1192505437502</v>
      </c>
      <c r="I146" s="46"/>
      <c r="J146" s="121"/>
      <c r="K146" s="121"/>
      <c r="L146" s="121"/>
      <c r="M146" s="121"/>
      <c r="N146" s="121"/>
      <c r="O146" s="121"/>
      <c r="P146" s="122"/>
    </row>
    <row r="147" spans="1:16" s="29" customFormat="1" ht="18.75" x14ac:dyDescent="0.3">
      <c r="A147" s="123" t="s">
        <v>248</v>
      </c>
      <c r="B147" s="68" t="s">
        <v>119</v>
      </c>
      <c r="C147" s="65" t="s">
        <v>16</v>
      </c>
      <c r="D147" s="65">
        <v>3.8</v>
      </c>
      <c r="E147" s="65"/>
      <c r="F147" s="100">
        <v>50921.029588274992</v>
      </c>
      <c r="G147" s="100"/>
      <c r="H147" s="100">
        <v>50921.029588274992</v>
      </c>
      <c r="I147" s="46"/>
      <c r="J147" s="121"/>
      <c r="K147" s="121"/>
      <c r="L147" s="121"/>
      <c r="M147" s="121"/>
      <c r="N147" s="121"/>
      <c r="O147" s="121"/>
      <c r="P147" s="122"/>
    </row>
    <row r="148" spans="1:16" s="29" customFormat="1" ht="18.75" x14ac:dyDescent="0.3">
      <c r="A148" s="123" t="s">
        <v>249</v>
      </c>
      <c r="B148" s="68" t="s">
        <v>120</v>
      </c>
      <c r="C148" s="65" t="s">
        <v>16</v>
      </c>
      <c r="D148" s="65">
        <v>1.28</v>
      </c>
      <c r="E148" s="65"/>
      <c r="F148" s="100">
        <v>15922.332609356252</v>
      </c>
      <c r="G148" s="100"/>
      <c r="H148" s="100">
        <v>15922.332609356252</v>
      </c>
      <c r="I148" s="46"/>
      <c r="J148" s="121"/>
      <c r="K148" s="121"/>
      <c r="L148" s="121"/>
      <c r="M148" s="121"/>
      <c r="N148" s="121"/>
      <c r="O148" s="121"/>
      <c r="P148" s="122"/>
    </row>
    <row r="149" spans="1:16" s="29" customFormat="1" ht="18.75" x14ac:dyDescent="0.3">
      <c r="A149" s="123" t="s">
        <v>250</v>
      </c>
      <c r="B149" s="68" t="s">
        <v>121</v>
      </c>
      <c r="C149" s="65" t="s">
        <v>16</v>
      </c>
      <c r="D149" s="65">
        <v>2.08</v>
      </c>
      <c r="E149" s="65"/>
      <c r="F149" s="100">
        <v>23629.924789143748</v>
      </c>
      <c r="G149" s="100"/>
      <c r="H149" s="100">
        <v>23629.924789143748</v>
      </c>
      <c r="I149" s="46"/>
      <c r="J149" s="121"/>
      <c r="K149" s="121"/>
      <c r="L149" s="121"/>
      <c r="M149" s="121"/>
      <c r="N149" s="121"/>
      <c r="O149" s="121"/>
      <c r="P149" s="122"/>
    </row>
    <row r="150" spans="1:16" s="29" customFormat="1" ht="18.75" x14ac:dyDescent="0.3">
      <c r="A150" s="123" t="s">
        <v>251</v>
      </c>
      <c r="B150" s="68" t="s">
        <v>122</v>
      </c>
      <c r="C150" s="65" t="s">
        <v>16</v>
      </c>
      <c r="D150" s="65">
        <v>1.1599999999999999</v>
      </c>
      <c r="E150" s="65"/>
      <c r="F150" s="100">
        <v>13726.090808718751</v>
      </c>
      <c r="G150" s="100"/>
      <c r="H150" s="100">
        <v>13726.090808718751</v>
      </c>
      <c r="I150" s="46"/>
      <c r="J150" s="121"/>
      <c r="K150" s="121"/>
      <c r="L150" s="121"/>
      <c r="M150" s="121"/>
      <c r="N150" s="121"/>
      <c r="O150" s="121"/>
      <c r="P150" s="122"/>
    </row>
    <row r="151" spans="1:16" s="29" customFormat="1" ht="18.75" x14ac:dyDescent="0.3">
      <c r="A151" s="123" t="s">
        <v>252</v>
      </c>
      <c r="B151" s="68" t="s">
        <v>123</v>
      </c>
      <c r="C151" s="65" t="s">
        <v>16</v>
      </c>
      <c r="D151" s="65">
        <v>0.14000000000000001</v>
      </c>
      <c r="E151" s="65"/>
      <c r="F151" s="100">
        <v>4857.1479754874999</v>
      </c>
      <c r="G151" s="100"/>
      <c r="H151" s="100">
        <v>4857.1479754874999</v>
      </c>
      <c r="I151" s="46"/>
      <c r="J151" s="121"/>
      <c r="K151" s="121"/>
      <c r="L151" s="121"/>
      <c r="M151" s="121"/>
      <c r="N151" s="121"/>
      <c r="O151" s="121"/>
      <c r="P151" s="122"/>
    </row>
    <row r="152" spans="1:16" s="29" customFormat="1" ht="18.75" x14ac:dyDescent="0.3">
      <c r="A152" s="123" t="s">
        <v>253</v>
      </c>
      <c r="B152" s="68" t="s">
        <v>124</v>
      </c>
      <c r="C152" s="65" t="s">
        <v>23</v>
      </c>
      <c r="D152" s="65">
        <v>1</v>
      </c>
      <c r="E152" s="65"/>
      <c r="F152" s="100">
        <v>31427.430981581252</v>
      </c>
      <c r="G152" s="100"/>
      <c r="H152" s="100">
        <v>31427.430981581252</v>
      </c>
      <c r="I152" s="46"/>
      <c r="J152" s="121"/>
      <c r="K152" s="121"/>
      <c r="L152" s="121"/>
      <c r="M152" s="121"/>
      <c r="N152" s="121"/>
      <c r="O152" s="121"/>
      <c r="P152" s="122"/>
    </row>
    <row r="153" spans="1:16" s="29" customFormat="1" ht="18.75" x14ac:dyDescent="0.3">
      <c r="A153" s="123" t="s">
        <v>254</v>
      </c>
      <c r="B153" s="68" t="s">
        <v>125</v>
      </c>
      <c r="C153" s="65" t="s">
        <v>23</v>
      </c>
      <c r="D153" s="65">
        <v>1</v>
      </c>
      <c r="E153" s="65"/>
      <c r="F153" s="100">
        <v>28585.4048085375</v>
      </c>
      <c r="G153" s="100"/>
      <c r="H153" s="100">
        <v>28585.4048085375</v>
      </c>
      <c r="I153" s="46"/>
      <c r="J153" s="121"/>
      <c r="K153" s="121"/>
      <c r="L153" s="121"/>
      <c r="M153" s="121"/>
      <c r="N153" s="121"/>
      <c r="O153" s="121"/>
      <c r="P153" s="122"/>
    </row>
    <row r="154" spans="1:16" s="29" customFormat="1" ht="18.75" x14ac:dyDescent="0.3">
      <c r="A154" s="123" t="s">
        <v>255</v>
      </c>
      <c r="B154" s="68" t="s">
        <v>131</v>
      </c>
      <c r="C154" s="65" t="s">
        <v>23</v>
      </c>
      <c r="D154" s="65">
        <v>1</v>
      </c>
      <c r="E154" s="65"/>
      <c r="F154" s="100">
        <v>10095.833407275</v>
      </c>
      <c r="G154" s="100"/>
      <c r="H154" s="100">
        <v>10095.833407275</v>
      </c>
      <c r="I154" s="46"/>
      <c r="J154" s="121"/>
      <c r="K154" s="121"/>
      <c r="L154" s="121"/>
      <c r="M154" s="121"/>
      <c r="N154" s="121"/>
      <c r="O154" s="121"/>
      <c r="P154" s="122"/>
    </row>
    <row r="155" spans="1:16" s="29" customFormat="1" ht="18.75" x14ac:dyDescent="0.3">
      <c r="A155" s="123" t="s">
        <v>256</v>
      </c>
      <c r="B155" s="68" t="s">
        <v>126</v>
      </c>
      <c r="C155" s="65" t="s">
        <v>16</v>
      </c>
      <c r="D155" s="65">
        <v>0.28499999999999998</v>
      </c>
      <c r="E155" s="65"/>
      <c r="F155" s="100">
        <v>7185.3952487625002</v>
      </c>
      <c r="G155" s="100"/>
      <c r="H155" s="100">
        <v>7185.3952487625002</v>
      </c>
      <c r="I155" s="46"/>
      <c r="J155" s="121"/>
      <c r="K155" s="121"/>
      <c r="L155" s="121"/>
      <c r="M155" s="121"/>
      <c r="N155" s="121"/>
      <c r="O155" s="121"/>
      <c r="P155" s="122"/>
    </row>
    <row r="156" spans="1:16" s="29" customFormat="1" ht="18.75" x14ac:dyDescent="0.3">
      <c r="A156" s="123" t="s">
        <v>257</v>
      </c>
      <c r="B156" s="68" t="s">
        <v>127</v>
      </c>
      <c r="C156" s="65" t="s">
        <v>16</v>
      </c>
      <c r="D156" s="65">
        <v>0.28000000000000003</v>
      </c>
      <c r="E156" s="65"/>
      <c r="F156" s="100">
        <v>6180.5597454562503</v>
      </c>
      <c r="G156" s="100"/>
      <c r="H156" s="100">
        <v>6180.5597454562503</v>
      </c>
      <c r="I156" s="46"/>
      <c r="J156" s="121"/>
      <c r="K156" s="121"/>
      <c r="L156" s="121"/>
      <c r="M156" s="121"/>
      <c r="N156" s="121"/>
      <c r="O156" s="121"/>
      <c r="P156" s="122"/>
    </row>
    <row r="157" spans="1:16" s="29" customFormat="1" ht="18.75" x14ac:dyDescent="0.3">
      <c r="A157" s="123" t="s">
        <v>258</v>
      </c>
      <c r="B157" s="68" t="s">
        <v>128</v>
      </c>
      <c r="C157" s="65" t="s">
        <v>16</v>
      </c>
      <c r="D157" s="65">
        <v>0.26500000000000001</v>
      </c>
      <c r="E157" s="65"/>
      <c r="F157" s="100">
        <v>6372.6569502749999</v>
      </c>
      <c r="G157" s="100"/>
      <c r="H157" s="100">
        <v>6372.6569502749999</v>
      </c>
      <c r="I157" s="46"/>
      <c r="J157" s="121"/>
      <c r="K157" s="121"/>
      <c r="L157" s="121"/>
      <c r="M157" s="121"/>
      <c r="N157" s="121"/>
      <c r="O157" s="121"/>
      <c r="P157" s="122"/>
    </row>
    <row r="158" spans="1:16" s="29" customFormat="1" ht="18.75" x14ac:dyDescent="0.3">
      <c r="A158" s="123" t="s">
        <v>259</v>
      </c>
      <c r="B158" s="68" t="s">
        <v>129</v>
      </c>
      <c r="C158" s="65" t="s">
        <v>16</v>
      </c>
      <c r="D158" s="65">
        <v>0.245</v>
      </c>
      <c r="E158" s="65"/>
      <c r="F158" s="100">
        <v>5946.2824286250006</v>
      </c>
      <c r="G158" s="100"/>
      <c r="H158" s="100">
        <v>5946.2824286250006</v>
      </c>
      <c r="I158" s="46"/>
      <c r="J158" s="121"/>
      <c r="K158" s="121"/>
      <c r="L158" s="121"/>
      <c r="M158" s="121"/>
      <c r="N158" s="121"/>
      <c r="O158" s="121"/>
      <c r="P158" s="122"/>
    </row>
    <row r="159" spans="1:16" s="29" customFormat="1" ht="19.5" thickBot="1" x14ac:dyDescent="0.35">
      <c r="A159" s="127" t="s">
        <v>260</v>
      </c>
      <c r="B159" s="70" t="s">
        <v>130</v>
      </c>
      <c r="C159" s="71" t="s">
        <v>16</v>
      </c>
      <c r="D159" s="71">
        <v>0.19</v>
      </c>
      <c r="E159" s="71"/>
      <c r="F159" s="103">
        <v>4328.326913006249</v>
      </c>
      <c r="G159" s="103"/>
      <c r="H159" s="103">
        <v>4328.326913006249</v>
      </c>
      <c r="I159" s="47"/>
      <c r="J159" s="128"/>
      <c r="K159" s="128"/>
      <c r="L159" s="128"/>
      <c r="M159" s="128"/>
      <c r="N159" s="128"/>
      <c r="O159" s="128"/>
      <c r="P159" s="129"/>
    </row>
    <row r="162" spans="1:13" ht="18.75" x14ac:dyDescent="0.25">
      <c r="F162" s="130"/>
      <c r="G162" s="130"/>
      <c r="H162" s="130"/>
      <c r="I162" s="130"/>
    </row>
    <row r="163" spans="1:13" s="171" customFormat="1" ht="26.25" hidden="1" x14ac:dyDescent="0.4">
      <c r="A163" s="164"/>
      <c r="B163" s="165" t="s">
        <v>161</v>
      </c>
      <c r="C163" s="166"/>
      <c r="D163" s="166"/>
      <c r="E163" s="166"/>
      <c r="F163" s="167"/>
      <c r="G163" s="167"/>
      <c r="H163" s="168"/>
      <c r="I163" s="168"/>
      <c r="J163" s="169" t="s">
        <v>163</v>
      </c>
      <c r="K163" s="169"/>
      <c r="L163" s="170" t="s">
        <v>163</v>
      </c>
      <c r="M163" s="170"/>
    </row>
    <row r="164" spans="1:13" s="162" customFormat="1" ht="20.25" hidden="1" x14ac:dyDescent="0.3">
      <c r="A164" s="156"/>
      <c r="B164" s="157"/>
      <c r="C164" s="158"/>
      <c r="D164" s="158"/>
      <c r="E164" s="158"/>
      <c r="F164" s="159"/>
      <c r="G164" s="159"/>
      <c r="H164" s="44"/>
      <c r="I164" s="44"/>
      <c r="J164" s="160"/>
      <c r="K164" s="160"/>
      <c r="L164" s="161"/>
      <c r="M164" s="161"/>
    </row>
    <row r="165" spans="1:13" s="162" customFormat="1" ht="20.25" hidden="1" x14ac:dyDescent="0.3">
      <c r="A165" s="156"/>
      <c r="B165" s="157"/>
      <c r="C165" s="158"/>
      <c r="D165" s="158"/>
      <c r="E165" s="158"/>
      <c r="F165" s="159"/>
      <c r="G165" s="159"/>
      <c r="H165" s="52"/>
      <c r="I165" s="52"/>
      <c r="J165" s="160"/>
      <c r="K165" s="160"/>
      <c r="L165" s="161"/>
      <c r="M165" s="161"/>
    </row>
    <row r="166" spans="1:13" ht="18.75" hidden="1" x14ac:dyDescent="0.3">
      <c r="B166" s="14"/>
      <c r="C166" s="16"/>
      <c r="D166" s="16"/>
      <c r="E166" s="16"/>
      <c r="F166" s="134"/>
      <c r="G166" s="134"/>
      <c r="H166" s="16"/>
      <c r="I166" s="16"/>
      <c r="J166" s="15"/>
      <c r="K166" s="15"/>
      <c r="L166" s="17"/>
      <c r="M166" s="17"/>
    </row>
    <row r="167" spans="1:13" ht="18.75" hidden="1" x14ac:dyDescent="0.3">
      <c r="B167" s="14"/>
      <c r="C167" s="18"/>
      <c r="D167" s="16"/>
      <c r="E167" s="16"/>
      <c r="F167" s="134"/>
      <c r="G167" s="134"/>
      <c r="H167" s="16"/>
      <c r="I167" s="16"/>
      <c r="J167" s="15"/>
      <c r="K167" s="15"/>
      <c r="L167" s="17"/>
      <c r="M167" s="17"/>
    </row>
    <row r="168" spans="1:13" s="171" customFormat="1" ht="26.25" hidden="1" x14ac:dyDescent="0.4">
      <c r="A168" s="164"/>
      <c r="B168" s="165" t="s">
        <v>162</v>
      </c>
      <c r="C168" s="166"/>
      <c r="D168" s="166"/>
      <c r="E168" s="166"/>
      <c r="F168" s="166"/>
      <c r="G168" s="166"/>
      <c r="H168" s="166"/>
      <c r="I168" s="166"/>
      <c r="J168" s="169" t="s">
        <v>164</v>
      </c>
      <c r="K168" s="169"/>
      <c r="L168" s="170" t="s">
        <v>164</v>
      </c>
      <c r="M168" s="170"/>
    </row>
    <row r="169" spans="1:13" s="162" customFormat="1" ht="20.25" hidden="1" x14ac:dyDescent="0.3">
      <c r="A169" s="156"/>
      <c r="B169" s="157"/>
      <c r="C169" s="158"/>
      <c r="D169" s="158"/>
      <c r="E169" s="158"/>
      <c r="F169" s="158"/>
      <c r="G169" s="158"/>
      <c r="H169" s="158"/>
      <c r="I169" s="158"/>
      <c r="J169" s="160"/>
      <c r="K169" s="160"/>
      <c r="L169" s="161"/>
      <c r="M169" s="161"/>
    </row>
    <row r="170" spans="1:13" s="162" customFormat="1" ht="20.25" hidden="1" x14ac:dyDescent="0.3">
      <c r="A170" s="156"/>
      <c r="B170" s="157"/>
      <c r="C170" s="158"/>
      <c r="D170" s="158"/>
      <c r="E170" s="158"/>
      <c r="F170" s="158"/>
      <c r="G170" s="158"/>
      <c r="H170" s="158"/>
      <c r="I170" s="158"/>
      <c r="J170" s="160"/>
      <c r="K170" s="160"/>
      <c r="L170" s="161"/>
      <c r="M170" s="161"/>
    </row>
    <row r="171" spans="1:13" ht="18.75" hidden="1" x14ac:dyDescent="0.3">
      <c r="B171" s="14"/>
      <c r="C171" s="16"/>
      <c r="D171" s="16"/>
      <c r="E171" s="16"/>
      <c r="F171" s="134"/>
      <c r="G171" s="134"/>
      <c r="H171" s="16"/>
      <c r="I171" s="16"/>
      <c r="J171" s="15"/>
      <c r="K171" s="15"/>
      <c r="L171" s="17"/>
      <c r="M171" s="17"/>
    </row>
    <row r="172" spans="1:13" ht="18.75" hidden="1" x14ac:dyDescent="0.3">
      <c r="B172" s="14"/>
      <c r="C172" s="16"/>
      <c r="D172" s="16"/>
      <c r="E172" s="16"/>
      <c r="F172" s="134"/>
      <c r="G172" s="134"/>
      <c r="H172" s="16"/>
      <c r="I172" s="16"/>
      <c r="J172" s="15"/>
      <c r="K172" s="15"/>
      <c r="L172" s="17"/>
      <c r="M172" s="17"/>
    </row>
    <row r="173" spans="1:13" s="171" customFormat="1" ht="26.25" hidden="1" x14ac:dyDescent="0.4">
      <c r="A173" s="164"/>
      <c r="B173" s="165" t="s">
        <v>277</v>
      </c>
      <c r="C173" s="166"/>
      <c r="D173" s="166"/>
      <c r="E173" s="166"/>
      <c r="F173" s="166"/>
      <c r="G173" s="166"/>
      <c r="H173" s="166"/>
      <c r="I173" s="166"/>
      <c r="J173" s="169" t="s">
        <v>165</v>
      </c>
      <c r="K173" s="169"/>
      <c r="L173" s="170" t="s">
        <v>276</v>
      </c>
      <c r="M173" s="170"/>
    </row>
    <row r="174" spans="1:13" s="162" customFormat="1" ht="20.25" hidden="1" x14ac:dyDescent="0.3">
      <c r="A174" s="156"/>
      <c r="B174" s="157"/>
      <c r="C174" s="158"/>
      <c r="D174" s="158"/>
      <c r="E174" s="158"/>
      <c r="F174" s="158"/>
      <c r="G174" s="158"/>
      <c r="H174" s="158"/>
      <c r="I174" s="158"/>
      <c r="J174" s="160"/>
      <c r="K174" s="160"/>
      <c r="L174" s="161"/>
      <c r="M174" s="161"/>
    </row>
    <row r="175" spans="1:13" s="162" customFormat="1" ht="20.25" hidden="1" x14ac:dyDescent="0.3">
      <c r="A175" s="156"/>
      <c r="B175" s="157"/>
      <c r="C175" s="158"/>
      <c r="D175" s="158"/>
      <c r="E175" s="158"/>
      <c r="F175" s="158"/>
      <c r="G175" s="158"/>
      <c r="H175" s="158"/>
      <c r="I175" s="158"/>
      <c r="J175" s="160"/>
      <c r="K175" s="160"/>
      <c r="L175" s="161"/>
      <c r="M175" s="161"/>
    </row>
    <row r="176" spans="1:13" ht="18.75" hidden="1" x14ac:dyDescent="0.3">
      <c r="B176" s="14"/>
      <c r="C176" s="16"/>
      <c r="D176" s="16"/>
      <c r="E176" s="16"/>
      <c r="F176" s="134"/>
      <c r="G176" s="134"/>
      <c r="H176" s="16"/>
      <c r="I176" s="16"/>
      <c r="J176" s="15"/>
      <c r="K176" s="15"/>
      <c r="L176" s="17"/>
      <c r="M176" s="17"/>
    </row>
    <row r="177" spans="1:13" ht="18.75" hidden="1" x14ac:dyDescent="0.3">
      <c r="B177" s="14"/>
      <c r="C177" s="16"/>
      <c r="D177" s="16"/>
      <c r="E177" s="16"/>
      <c r="F177" s="134"/>
      <c r="G177" s="134"/>
      <c r="H177" s="16"/>
      <c r="I177" s="16"/>
      <c r="J177" s="15"/>
      <c r="K177" s="15"/>
      <c r="L177" s="17"/>
      <c r="M177" s="17"/>
    </row>
    <row r="178" spans="1:13" s="171" customFormat="1" ht="26.25" hidden="1" x14ac:dyDescent="0.4">
      <c r="A178" s="164"/>
      <c r="B178" s="165" t="s">
        <v>279</v>
      </c>
      <c r="C178" s="166"/>
      <c r="D178" s="166"/>
      <c r="E178" s="166"/>
      <c r="F178" s="166"/>
      <c r="G178" s="166"/>
      <c r="H178" s="166"/>
      <c r="I178" s="166"/>
      <c r="J178" s="169" t="s">
        <v>166</v>
      </c>
      <c r="K178" s="169"/>
      <c r="L178" s="170" t="s">
        <v>280</v>
      </c>
      <c r="M178" s="170"/>
    </row>
    <row r="179" spans="1:13" s="162" customFormat="1" ht="20.25" hidden="1" x14ac:dyDescent="0.3">
      <c r="A179" s="156"/>
      <c r="B179" s="157"/>
      <c r="C179" s="158"/>
      <c r="D179" s="158"/>
      <c r="E179" s="158"/>
      <c r="F179" s="158"/>
      <c r="G179" s="158"/>
      <c r="H179" s="158"/>
      <c r="I179" s="158"/>
      <c r="J179" s="160"/>
      <c r="K179" s="160"/>
      <c r="L179" s="161"/>
      <c r="M179" s="161"/>
    </row>
    <row r="180" spans="1:13" s="162" customFormat="1" ht="20.25" hidden="1" x14ac:dyDescent="0.3">
      <c r="A180" s="156"/>
      <c r="B180" s="157"/>
      <c r="C180" s="158"/>
      <c r="D180" s="158"/>
      <c r="E180" s="158"/>
      <c r="F180" s="158"/>
      <c r="G180" s="158"/>
      <c r="H180" s="158"/>
      <c r="I180" s="158"/>
      <c r="J180" s="160"/>
      <c r="K180" s="160"/>
      <c r="L180" s="161"/>
      <c r="M180" s="161"/>
    </row>
    <row r="181" spans="1:13" ht="18.75" hidden="1" x14ac:dyDescent="0.3">
      <c r="B181" s="14"/>
      <c r="C181" s="16"/>
      <c r="D181" s="16"/>
      <c r="E181" s="16"/>
      <c r="F181" s="16"/>
      <c r="G181" s="16"/>
      <c r="H181" s="16"/>
      <c r="I181" s="16"/>
      <c r="J181" s="15"/>
      <c r="K181" s="15"/>
      <c r="L181" s="17"/>
      <c r="M181" s="17"/>
    </row>
    <row r="182" spans="1:13" ht="18.75" hidden="1" x14ac:dyDescent="0.3">
      <c r="B182" s="14"/>
      <c r="C182" s="16"/>
      <c r="D182" s="16"/>
      <c r="E182" s="16"/>
      <c r="F182" s="16"/>
      <c r="G182" s="16"/>
      <c r="H182" s="16"/>
      <c r="I182" s="16"/>
      <c r="J182" s="15"/>
      <c r="K182" s="15"/>
      <c r="L182" s="17"/>
      <c r="M182" s="17"/>
    </row>
    <row r="183" spans="1:13" s="171" customFormat="1" ht="26.25" hidden="1" x14ac:dyDescent="0.4">
      <c r="A183" s="164"/>
      <c r="B183" s="165" t="s">
        <v>278</v>
      </c>
      <c r="C183" s="166"/>
      <c r="D183" s="166"/>
      <c r="E183" s="166"/>
      <c r="F183" s="166"/>
      <c r="G183" s="166"/>
      <c r="H183" s="166"/>
      <c r="I183" s="166"/>
      <c r="J183" s="169" t="s">
        <v>167</v>
      </c>
      <c r="K183" s="169"/>
      <c r="L183" s="170" t="s">
        <v>167</v>
      </c>
      <c r="M183" s="170"/>
    </row>
    <row r="184" spans="1:13" hidden="1" x14ac:dyDescent="0.25"/>
    <row r="185" spans="1:13" hidden="1" x14ac:dyDescent="0.25"/>
    <row r="186" spans="1:13" hidden="1" x14ac:dyDescent="0.25"/>
    <row r="187" spans="1:13" hidden="1" x14ac:dyDescent="0.25"/>
    <row r="188" spans="1:13" hidden="1" x14ac:dyDescent="0.25"/>
    <row r="189" spans="1:13" ht="18.75" hidden="1" x14ac:dyDescent="0.25">
      <c r="B189" s="172" t="s">
        <v>283</v>
      </c>
    </row>
    <row r="190" spans="1:13" ht="18.75" hidden="1" x14ac:dyDescent="0.25">
      <c r="B190" s="172" t="s">
        <v>284</v>
      </c>
    </row>
  </sheetData>
  <mergeCells count="274">
    <mergeCell ref="L116:L117"/>
    <mergeCell ref="M116:M117"/>
    <mergeCell ref="N116:N117"/>
    <mergeCell ref="O116:O117"/>
    <mergeCell ref="P116:P117"/>
    <mergeCell ref="A118:P118"/>
    <mergeCell ref="F116:F117"/>
    <mergeCell ref="G116:G117"/>
    <mergeCell ref="H116:H117"/>
    <mergeCell ref="I116:I117"/>
    <mergeCell ref="J116:J117"/>
    <mergeCell ref="K116:K117"/>
    <mergeCell ref="K111:K113"/>
    <mergeCell ref="L111:L113"/>
    <mergeCell ref="M111:M113"/>
    <mergeCell ref="N111:N113"/>
    <mergeCell ref="O111:O113"/>
    <mergeCell ref="P111:P113"/>
    <mergeCell ref="L108:L110"/>
    <mergeCell ref="M108:M110"/>
    <mergeCell ref="N108:N110"/>
    <mergeCell ref="O108:O110"/>
    <mergeCell ref="P108:P110"/>
    <mergeCell ref="K108:K110"/>
    <mergeCell ref="F111:F113"/>
    <mergeCell ref="G111:G113"/>
    <mergeCell ref="H111:H113"/>
    <mergeCell ref="I111:I113"/>
    <mergeCell ref="J111:J113"/>
    <mergeCell ref="F108:F110"/>
    <mergeCell ref="G108:G110"/>
    <mergeCell ref="H108:H110"/>
    <mergeCell ref="I108:I110"/>
    <mergeCell ref="J108:J110"/>
    <mergeCell ref="K105:K107"/>
    <mergeCell ref="L105:L107"/>
    <mergeCell ref="M105:M107"/>
    <mergeCell ref="N105:N107"/>
    <mergeCell ref="O105:O107"/>
    <mergeCell ref="P105:P107"/>
    <mergeCell ref="L102:L104"/>
    <mergeCell ref="M102:M104"/>
    <mergeCell ref="N102:N104"/>
    <mergeCell ref="O102:O104"/>
    <mergeCell ref="P102:P104"/>
    <mergeCell ref="K102:K104"/>
    <mergeCell ref="F105:F107"/>
    <mergeCell ref="G105:G107"/>
    <mergeCell ref="H105:H107"/>
    <mergeCell ref="I105:I107"/>
    <mergeCell ref="J105:J107"/>
    <mergeCell ref="F102:F104"/>
    <mergeCell ref="G102:G104"/>
    <mergeCell ref="H102:H104"/>
    <mergeCell ref="I102:I104"/>
    <mergeCell ref="J102:J104"/>
    <mergeCell ref="K100:K101"/>
    <mergeCell ref="L100:L101"/>
    <mergeCell ref="M100:M101"/>
    <mergeCell ref="N100:N101"/>
    <mergeCell ref="O100:O101"/>
    <mergeCell ref="P100:P101"/>
    <mergeCell ref="A100:A101"/>
    <mergeCell ref="F100:F101"/>
    <mergeCell ref="G100:G101"/>
    <mergeCell ref="H100:H101"/>
    <mergeCell ref="I100:I101"/>
    <mergeCell ref="J100:J101"/>
    <mergeCell ref="K97:K99"/>
    <mergeCell ref="L97:L99"/>
    <mergeCell ref="M97:M99"/>
    <mergeCell ref="N97:N99"/>
    <mergeCell ref="O97:O99"/>
    <mergeCell ref="P97:P99"/>
    <mergeCell ref="L93:L96"/>
    <mergeCell ref="M93:M96"/>
    <mergeCell ref="N93:N96"/>
    <mergeCell ref="O93:O96"/>
    <mergeCell ref="P93:P96"/>
    <mergeCell ref="K93:K96"/>
    <mergeCell ref="F97:F99"/>
    <mergeCell ref="G97:G99"/>
    <mergeCell ref="H97:H99"/>
    <mergeCell ref="I97:I99"/>
    <mergeCell ref="J97:J99"/>
    <mergeCell ref="F93:F96"/>
    <mergeCell ref="G93:G96"/>
    <mergeCell ref="H93:H96"/>
    <mergeCell ref="I93:I96"/>
    <mergeCell ref="J93:J96"/>
    <mergeCell ref="K88:K92"/>
    <mergeCell ref="L88:L92"/>
    <mergeCell ref="M88:M92"/>
    <mergeCell ref="N88:N92"/>
    <mergeCell ref="O88:O92"/>
    <mergeCell ref="P88:P92"/>
    <mergeCell ref="L84:L87"/>
    <mergeCell ref="M84:M87"/>
    <mergeCell ref="N84:N87"/>
    <mergeCell ref="O84:O87"/>
    <mergeCell ref="P84:P87"/>
    <mergeCell ref="K84:K87"/>
    <mergeCell ref="F88:F92"/>
    <mergeCell ref="G88:G92"/>
    <mergeCell ref="H88:H92"/>
    <mergeCell ref="I88:I92"/>
    <mergeCell ref="J88:J92"/>
    <mergeCell ref="F84:F87"/>
    <mergeCell ref="G84:G87"/>
    <mergeCell ref="H84:H87"/>
    <mergeCell ref="I84:I87"/>
    <mergeCell ref="J84:J87"/>
    <mergeCell ref="L70:L73"/>
    <mergeCell ref="M70:M73"/>
    <mergeCell ref="N70:N73"/>
    <mergeCell ref="O70:O73"/>
    <mergeCell ref="P70:P73"/>
    <mergeCell ref="A82:P82"/>
    <mergeCell ref="F70:F73"/>
    <mergeCell ref="G70:G73"/>
    <mergeCell ref="H70:H73"/>
    <mergeCell ref="I70:I73"/>
    <mergeCell ref="J70:J73"/>
    <mergeCell ref="K70:K73"/>
    <mergeCell ref="K67:K68"/>
    <mergeCell ref="L67:L68"/>
    <mergeCell ref="M67:M68"/>
    <mergeCell ref="N67:N68"/>
    <mergeCell ref="O67:O68"/>
    <mergeCell ref="P67:P68"/>
    <mergeCell ref="L62:L66"/>
    <mergeCell ref="M62:M66"/>
    <mergeCell ref="N62:N66"/>
    <mergeCell ref="O62:O66"/>
    <mergeCell ref="P62:P66"/>
    <mergeCell ref="K62:K66"/>
    <mergeCell ref="F67:F68"/>
    <mergeCell ref="G67:G68"/>
    <mergeCell ref="H67:H68"/>
    <mergeCell ref="I67:I68"/>
    <mergeCell ref="J67:J68"/>
    <mergeCell ref="F62:F66"/>
    <mergeCell ref="G62:G66"/>
    <mergeCell ref="H62:H66"/>
    <mergeCell ref="I62:I66"/>
    <mergeCell ref="J62:J66"/>
    <mergeCell ref="K58:K61"/>
    <mergeCell ref="L58:L61"/>
    <mergeCell ref="M58:M61"/>
    <mergeCell ref="N58:N61"/>
    <mergeCell ref="O58:O61"/>
    <mergeCell ref="P58:P61"/>
    <mergeCell ref="L53:L57"/>
    <mergeCell ref="M53:M57"/>
    <mergeCell ref="N53:N57"/>
    <mergeCell ref="O53:O57"/>
    <mergeCell ref="P53:P57"/>
    <mergeCell ref="K53:K57"/>
    <mergeCell ref="F58:F61"/>
    <mergeCell ref="G58:G61"/>
    <mergeCell ref="H58:H61"/>
    <mergeCell ref="I58:I61"/>
    <mergeCell ref="J58:J61"/>
    <mergeCell ref="F53:F57"/>
    <mergeCell ref="G53:G57"/>
    <mergeCell ref="H53:H57"/>
    <mergeCell ref="I53:I57"/>
    <mergeCell ref="J53:J57"/>
    <mergeCell ref="K51:K52"/>
    <mergeCell ref="L51:L52"/>
    <mergeCell ref="M51:M52"/>
    <mergeCell ref="N51:N52"/>
    <mergeCell ref="O51:O52"/>
    <mergeCell ref="P51:P52"/>
    <mergeCell ref="L42:L44"/>
    <mergeCell ref="M42:M44"/>
    <mergeCell ref="N42:N44"/>
    <mergeCell ref="O42:O44"/>
    <mergeCell ref="P42:P44"/>
    <mergeCell ref="K42:K44"/>
    <mergeCell ref="F51:F52"/>
    <mergeCell ref="G51:G52"/>
    <mergeCell ref="H51:H52"/>
    <mergeCell ref="I51:I52"/>
    <mergeCell ref="J51:J52"/>
    <mergeCell ref="F42:F44"/>
    <mergeCell ref="G42:G44"/>
    <mergeCell ref="H42:H44"/>
    <mergeCell ref="I42:I44"/>
    <mergeCell ref="J42:J44"/>
    <mergeCell ref="O32:O34"/>
    <mergeCell ref="P32:P34"/>
    <mergeCell ref="F40:F41"/>
    <mergeCell ref="G40:G41"/>
    <mergeCell ref="H40:H41"/>
    <mergeCell ref="I40:I41"/>
    <mergeCell ref="J40:J41"/>
    <mergeCell ref="F38:F39"/>
    <mergeCell ref="G38:G39"/>
    <mergeCell ref="H38:H39"/>
    <mergeCell ref="I38:I39"/>
    <mergeCell ref="J38:J39"/>
    <mergeCell ref="K40:K41"/>
    <mergeCell ref="L40:L41"/>
    <mergeCell ref="M40:M41"/>
    <mergeCell ref="N40:N41"/>
    <mergeCell ref="O40:O41"/>
    <mergeCell ref="P40:P41"/>
    <mergeCell ref="L38:L39"/>
    <mergeCell ref="M38:M39"/>
    <mergeCell ref="N38:N39"/>
    <mergeCell ref="O38:O39"/>
    <mergeCell ref="P38:P39"/>
    <mergeCell ref="K38:K39"/>
    <mergeCell ref="F35:F37"/>
    <mergeCell ref="G35:G37"/>
    <mergeCell ref="H35:H37"/>
    <mergeCell ref="I35:I37"/>
    <mergeCell ref="J35:J37"/>
    <mergeCell ref="M30:M31"/>
    <mergeCell ref="N30:N31"/>
    <mergeCell ref="O30:O31"/>
    <mergeCell ref="P30:P31"/>
    <mergeCell ref="F32:F34"/>
    <mergeCell ref="G32:G34"/>
    <mergeCell ref="H32:H34"/>
    <mergeCell ref="I32:I34"/>
    <mergeCell ref="J32:J34"/>
    <mergeCell ref="K32:K34"/>
    <mergeCell ref="K35:K37"/>
    <mergeCell ref="L35:L37"/>
    <mergeCell ref="M35:M37"/>
    <mergeCell ref="N35:N37"/>
    <mergeCell ref="O35:O37"/>
    <mergeCell ref="P35:P37"/>
    <mergeCell ref="L32:L34"/>
    <mergeCell ref="M32:M34"/>
    <mergeCell ref="N32:N34"/>
    <mergeCell ref="O27:O29"/>
    <mergeCell ref="P27:P29"/>
    <mergeCell ref="F30:F31"/>
    <mergeCell ref="G30:G31"/>
    <mergeCell ref="H30:H31"/>
    <mergeCell ref="I30:I31"/>
    <mergeCell ref="J30:J31"/>
    <mergeCell ref="K30:K31"/>
    <mergeCell ref="L30:L31"/>
    <mergeCell ref="F27:F29"/>
    <mergeCell ref="G27:G29"/>
    <mergeCell ref="H27:H29"/>
    <mergeCell ref="I27:I29"/>
    <mergeCell ref="J27:J29"/>
    <mergeCell ref="K27:K29"/>
    <mergeCell ref="L27:L29"/>
    <mergeCell ref="M27:M29"/>
    <mergeCell ref="N27:N29"/>
    <mergeCell ref="H1:N8"/>
    <mergeCell ref="B10:P10"/>
    <mergeCell ref="B11:P11"/>
    <mergeCell ref="B12:P12"/>
    <mergeCell ref="B13:P13"/>
    <mergeCell ref="B14:P14"/>
    <mergeCell ref="B15:P15"/>
    <mergeCell ref="A17:P17"/>
    <mergeCell ref="A18:A20"/>
    <mergeCell ref="B18:B20"/>
    <mergeCell ref="C18:C20"/>
    <mergeCell ref="D18:E19"/>
    <mergeCell ref="F18:G19"/>
    <mergeCell ref="H18:P18"/>
    <mergeCell ref="H19:I19"/>
    <mergeCell ref="J19:K19"/>
    <mergeCell ref="L19:M19"/>
    <mergeCell ref="N19:O19"/>
  </mergeCells>
  <pageMargins left="0.23622047244094491" right="0.27559055118110237" top="0.43307086614173229" bottom="0.31496062992125984" header="0.43307086614173229" footer="0.31496062992125984"/>
  <pageSetup paperSize="9" scale="30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Исправлено по МЭ</vt:lpstr>
      <vt:lpstr>'Исправлено по МЭ'!Заголовки_для_печати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Козлова Наталья</dc:creator>
  <cp:lastModifiedBy>Темиржанова Эльмира Бахтолловна</cp:lastModifiedBy>
  <cp:lastPrinted>2025-04-28T05:25:22Z</cp:lastPrinted>
  <dcterms:created xsi:type="dcterms:W3CDTF">2019-10-29T01:57:16Z</dcterms:created>
  <dcterms:modified xsi:type="dcterms:W3CDTF">2025-04-29T05:29:39Z</dcterms:modified>
</cp:coreProperties>
</file>