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base\Отдел тарифов\Исполнение 2026 год\1 полугодие 2026года\Публичное слушание\СМИ и сайт АЖК\"/>
    </mc:Choice>
  </mc:AlternateContent>
  <xr:revisionPtr revIDLastSave="0" documentId="8_{F7DB307D-4B59-4A74-A2CE-7D07046B40D4}" xr6:coauthVersionLast="36" xr6:coauthVersionMax="36" xr10:uidLastSave="{00000000-0000-0000-0000-000000000000}"/>
  <bookViews>
    <workbookView xWindow="0" yWindow="0" windowWidth="28800" windowHeight="10905" xr2:uid="{93C05E95-4F98-46F8-A98B-393E6E34C3DA}"/>
  </bookViews>
  <sheets>
    <sheet name="1 полугодие 2026г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1" i="1" l="1"/>
  <c r="E91" i="1"/>
  <c r="F90" i="1"/>
  <c r="E90" i="1"/>
  <c r="F89" i="1"/>
  <c r="E89" i="1"/>
  <c r="E88" i="1"/>
  <c r="F87" i="1"/>
  <c r="E87" i="1"/>
  <c r="F86" i="1"/>
  <c r="E86" i="1"/>
  <c r="F83" i="1"/>
  <c r="E83" i="1"/>
  <c r="D83" i="1"/>
  <c r="F82" i="1"/>
  <c r="E82" i="1"/>
  <c r="D82" i="1"/>
  <c r="E81" i="1"/>
  <c r="F81" i="1" s="1"/>
  <c r="D81" i="1"/>
  <c r="F80" i="1"/>
  <c r="E80" i="1"/>
  <c r="D80" i="1"/>
  <c r="E79" i="1"/>
  <c r="F79" i="1" s="1"/>
  <c r="D79" i="1"/>
  <c r="E78" i="1"/>
  <c r="F78" i="1" s="1"/>
  <c r="D78" i="1"/>
  <c r="E77" i="1"/>
  <c r="F77" i="1" s="1"/>
  <c r="D77" i="1"/>
  <c r="E76" i="1"/>
  <c r="F76" i="1" s="1"/>
  <c r="D76" i="1"/>
  <c r="F75" i="1"/>
  <c r="E75" i="1"/>
  <c r="D75" i="1"/>
  <c r="E74" i="1"/>
  <c r="F74" i="1" s="1"/>
  <c r="D74" i="1"/>
  <c r="E73" i="1"/>
  <c r="D73" i="1"/>
  <c r="F73" i="1" s="1"/>
  <c r="F72" i="1"/>
  <c r="E72" i="1"/>
  <c r="D72" i="1"/>
  <c r="F71" i="1"/>
  <c r="E71" i="1"/>
  <c r="D71" i="1"/>
  <c r="E70" i="1"/>
  <c r="F70" i="1" s="1"/>
  <c r="D70" i="1"/>
  <c r="E69" i="1"/>
  <c r="D69" i="1"/>
  <c r="F69" i="1" s="1"/>
  <c r="E68" i="1"/>
  <c r="F68" i="1" s="1"/>
  <c r="D68" i="1"/>
  <c r="E67" i="1"/>
  <c r="E63" i="1" s="1"/>
  <c r="D67" i="1"/>
  <c r="F66" i="1"/>
  <c r="E66" i="1"/>
  <c r="D66" i="1"/>
  <c r="E65" i="1"/>
  <c r="F65" i="1" s="1"/>
  <c r="D65" i="1"/>
  <c r="D63" i="1" s="1"/>
  <c r="D56" i="1" s="1"/>
  <c r="D54" i="1" s="1"/>
  <c r="E62" i="1"/>
  <c r="F62" i="1" s="1"/>
  <c r="E61" i="1"/>
  <c r="F61" i="1" s="1"/>
  <c r="D61" i="1"/>
  <c r="F60" i="1"/>
  <c r="E60" i="1"/>
  <c r="D60" i="1"/>
  <c r="F59" i="1"/>
  <c r="E59" i="1"/>
  <c r="D59" i="1"/>
  <c r="E58" i="1"/>
  <c r="F58" i="1" s="1"/>
  <c r="D58" i="1"/>
  <c r="E57" i="1"/>
  <c r="D57" i="1"/>
  <c r="F57" i="1" s="1"/>
  <c r="F53" i="1"/>
  <c r="E53" i="1"/>
  <c r="D53" i="1"/>
  <c r="E52" i="1"/>
  <c r="F52" i="1" s="1"/>
  <c r="D52" i="1"/>
  <c r="F51" i="1"/>
  <c r="E51" i="1"/>
  <c r="D51" i="1"/>
  <c r="E50" i="1"/>
  <c r="F50" i="1" s="1"/>
  <c r="D50" i="1"/>
  <c r="E49" i="1"/>
  <c r="F49" i="1" s="1"/>
  <c r="D49" i="1"/>
  <c r="E48" i="1"/>
  <c r="F48" i="1" s="1"/>
  <c r="D48" i="1"/>
  <c r="E47" i="1"/>
  <c r="F47" i="1" s="1"/>
  <c r="D47" i="1"/>
  <c r="E46" i="1"/>
  <c r="F46" i="1" s="1"/>
  <c r="D46" i="1"/>
  <c r="E45" i="1"/>
  <c r="F45" i="1" s="1"/>
  <c r="D45" i="1"/>
  <c r="E44" i="1"/>
  <c r="F44" i="1" s="1"/>
  <c r="D44" i="1"/>
  <c r="F43" i="1"/>
  <c r="E43" i="1"/>
  <c r="D43" i="1"/>
  <c r="F42" i="1"/>
  <c r="E42" i="1"/>
  <c r="D42" i="1"/>
  <c r="E41" i="1"/>
  <c r="F41" i="1" s="1"/>
  <c r="D41" i="1"/>
  <c r="E40" i="1"/>
  <c r="D40" i="1"/>
  <c r="F40" i="1" s="1"/>
  <c r="E39" i="1"/>
  <c r="F39" i="1" s="1"/>
  <c r="D39" i="1"/>
  <c r="E38" i="1"/>
  <c r="E34" i="1" s="1"/>
  <c r="F34" i="1" s="1"/>
  <c r="D38" i="1"/>
  <c r="F37" i="1"/>
  <c r="E37" i="1"/>
  <c r="D37" i="1"/>
  <c r="E36" i="1"/>
  <c r="F36" i="1" s="1"/>
  <c r="D36" i="1"/>
  <c r="D34" i="1" s="1"/>
  <c r="E33" i="1"/>
  <c r="F33" i="1" s="1"/>
  <c r="D33" i="1"/>
  <c r="E32" i="1"/>
  <c r="F32" i="1" s="1"/>
  <c r="D32" i="1"/>
  <c r="E31" i="1"/>
  <c r="E30" i="1" s="1"/>
  <c r="D31" i="1"/>
  <c r="D30" i="1" s="1"/>
  <c r="D28" i="1" s="1"/>
  <c r="E27" i="1"/>
  <c r="F27" i="1" s="1"/>
  <c r="D27" i="1"/>
  <c r="E26" i="1"/>
  <c r="F26" i="1" s="1"/>
  <c r="D26" i="1"/>
  <c r="F25" i="1"/>
  <c r="E25" i="1"/>
  <c r="D25" i="1"/>
  <c r="F24" i="1"/>
  <c r="E24" i="1"/>
  <c r="D24" i="1"/>
  <c r="E23" i="1"/>
  <c r="F23" i="1" s="1"/>
  <c r="D23" i="1"/>
  <c r="E22" i="1"/>
  <c r="D22" i="1"/>
  <c r="F22" i="1" s="1"/>
  <c r="E21" i="1"/>
  <c r="F21" i="1" s="1"/>
  <c r="D21" i="1"/>
  <c r="D19" i="1" s="1"/>
  <c r="D12" i="1" s="1"/>
  <c r="E19" i="1"/>
  <c r="F18" i="1"/>
  <c r="E18" i="1"/>
  <c r="D18" i="1"/>
  <c r="E17" i="1"/>
  <c r="F17" i="1" s="1"/>
  <c r="D17" i="1"/>
  <c r="F16" i="1"/>
  <c r="E16" i="1"/>
  <c r="D16" i="1"/>
  <c r="E14" i="1"/>
  <c r="F14" i="1" s="1"/>
  <c r="D14" i="1"/>
  <c r="F30" i="1" l="1"/>
  <c r="E28" i="1"/>
  <c r="F28" i="1" s="1"/>
  <c r="F63" i="1"/>
  <c r="E56" i="1"/>
  <c r="D84" i="1"/>
  <c r="F38" i="1"/>
  <c r="F31" i="1"/>
  <c r="F67" i="1"/>
  <c r="F19" i="1"/>
  <c r="D88" i="1" l="1"/>
  <c r="F56" i="1"/>
  <c r="E54" i="1"/>
  <c r="F54" i="1" s="1"/>
  <c r="E12" i="1"/>
  <c r="E84" i="1" l="1"/>
  <c r="F12" i="1"/>
  <c r="F88" i="1"/>
  <c r="E85" i="1" l="1"/>
  <c r="F84" i="1"/>
  <c r="F85" i="1" l="1"/>
</calcChain>
</file>

<file path=xl/sharedStrings.xml><?xml version="1.0" encoding="utf-8"?>
<sst xmlns="http://schemas.openxmlformats.org/spreadsheetml/2006/main" count="237" uniqueCount="154">
  <si>
    <t>Форма 2</t>
  </si>
  <si>
    <t>Приложения 1</t>
  </si>
  <si>
    <t>к Правилам осуществления деятельности субъектами естественных монополий</t>
  </si>
  <si>
    <t>Информация об исполнении утвержденной тарифной сметы</t>
  </si>
  <si>
    <t xml:space="preserve">АО «Алатау Жарық Компаниясы» по предоставлению услуги по передаче электрической энергии </t>
  </si>
  <si>
    <t>на 2026 год по итогам 1 полугодия 2026 года</t>
  </si>
  <si>
    <t>№ п/п</t>
  </si>
  <si>
    <t>Наименование показателей тарифной сметы</t>
  </si>
  <si>
    <t>Единица измерения</t>
  </si>
  <si>
    <t>Предусмотрено в утвержденной тарифной смете</t>
  </si>
  <si>
    <t xml:space="preserve">Фактически сложившиеся показатели тарифной сметы </t>
  </si>
  <si>
    <t>отклонение</t>
  </si>
  <si>
    <t xml:space="preserve">Причины отклонений  </t>
  </si>
  <si>
    <t>7</t>
  </si>
  <si>
    <t>I</t>
  </si>
  <si>
    <t>Затраты на производство товаров и предоставление услуг, всего</t>
  </si>
  <si>
    <t>Тыс. тенге</t>
  </si>
  <si>
    <t>Согласно нормативно-правовым актам, регулирующим деятельность субъекта естественной монополии показатели тарифной сметы утверждаются на год, фактические показатели предоставлены за 1 полугодие.</t>
  </si>
  <si>
    <t>в том числе:</t>
  </si>
  <si>
    <t>Материальные затраты, всего</t>
  </si>
  <si>
    <t>тыс. тенге</t>
  </si>
  <si>
    <t>1.1.</t>
  </si>
  <si>
    <t>сырье и материалы</t>
  </si>
  <si>
    <t>1.2.</t>
  </si>
  <si>
    <t>горюче-смазочные материалы</t>
  </si>
  <si>
    <t>1.3.</t>
  </si>
  <si>
    <t>энергия</t>
  </si>
  <si>
    <t>Расходы на оплату труда, всего</t>
  </si>
  <si>
    <t>2.1.</t>
  </si>
  <si>
    <t>заработная плата производственного персонала</t>
  </si>
  <si>
    <t>2.2.</t>
  </si>
  <si>
    <t xml:space="preserve">социальный налог </t>
  </si>
  <si>
    <t>2.3.</t>
  </si>
  <si>
    <t>ОСМС</t>
  </si>
  <si>
    <t>2.4.</t>
  </si>
  <si>
    <t>Обязательные пенсионные взносы работодателя</t>
  </si>
  <si>
    <t>2.5.</t>
  </si>
  <si>
    <t>Обязательные профессиональные пенсионные взносы</t>
  </si>
  <si>
    <t>Амортизация</t>
  </si>
  <si>
    <t>Ремонт</t>
  </si>
  <si>
    <t>Прочие затраты, всего</t>
  </si>
  <si>
    <t>5.1.</t>
  </si>
  <si>
    <t>Покупка электрической энергии</t>
  </si>
  <si>
    <t>5.1.1.</t>
  </si>
  <si>
    <t xml:space="preserve">Затраты на нормативные потери </t>
  </si>
  <si>
    <t>5.1.2.</t>
  </si>
  <si>
    <t>Покупка услуги по обеспечению готовности электрической мощности к несению нагрузки</t>
  </si>
  <si>
    <t>5.2.</t>
  </si>
  <si>
    <t>Налоги (экологические платежи)</t>
  </si>
  <si>
    <t>5.3.</t>
  </si>
  <si>
    <t>Услуги сторонних организаций, всего</t>
  </si>
  <si>
    <t>5.3.1.</t>
  </si>
  <si>
    <t>страхование</t>
  </si>
  <si>
    <t>5.3.2.</t>
  </si>
  <si>
    <t xml:space="preserve">холодное водоснабжение и канализация </t>
  </si>
  <si>
    <t>5.3.3.</t>
  </si>
  <si>
    <t>услуги связи</t>
  </si>
  <si>
    <t>5.3.4.</t>
  </si>
  <si>
    <t xml:space="preserve">экспертизы и исследования </t>
  </si>
  <si>
    <t>5.3.5.</t>
  </si>
  <si>
    <t xml:space="preserve">дезинфекция, санобработка </t>
  </si>
  <si>
    <t>5.3.6.</t>
  </si>
  <si>
    <t>автоматизация производства</t>
  </si>
  <si>
    <t>5.3.7.</t>
  </si>
  <si>
    <t>техническое и программное обслуживание системного оборудования и орг.техники</t>
  </si>
  <si>
    <t>5.3.8.</t>
  </si>
  <si>
    <t xml:space="preserve">командировочные расходы </t>
  </si>
  <si>
    <t>5.3.9.</t>
  </si>
  <si>
    <t xml:space="preserve">расходы по охране труда </t>
  </si>
  <si>
    <t>5.3.10</t>
  </si>
  <si>
    <t xml:space="preserve">услуги по поверке приборов </t>
  </si>
  <si>
    <t>5.3.11</t>
  </si>
  <si>
    <t xml:space="preserve">расходы по подготовке кадров </t>
  </si>
  <si>
    <t>5.3.12</t>
  </si>
  <si>
    <t>услуги организации балансирования  энергии</t>
  </si>
  <si>
    <t>5.3.13</t>
  </si>
  <si>
    <t>расходы по аренде и содержанию здания</t>
  </si>
  <si>
    <t>5.3.14</t>
  </si>
  <si>
    <t xml:space="preserve">услуги вневедомственной и пожарной охраны </t>
  </si>
  <si>
    <t>5.3.15</t>
  </si>
  <si>
    <t>промышленная безопасность и безопасность на транспорте</t>
  </si>
  <si>
    <t>5.3.16</t>
  </si>
  <si>
    <t>переоформление документов</t>
  </si>
  <si>
    <t>5.3.17</t>
  </si>
  <si>
    <t>управление автотранспортным средством</t>
  </si>
  <si>
    <t>5.4</t>
  </si>
  <si>
    <t>Услуга по пользованию национальной электрической сетью АО "KEGOC"</t>
  </si>
  <si>
    <t>II</t>
  </si>
  <si>
    <t>Расходы периода, всего</t>
  </si>
  <si>
    <t>Общие и административные расходы, всего</t>
  </si>
  <si>
    <t>6.1</t>
  </si>
  <si>
    <t>Заработная плата административного персонала</t>
  </si>
  <si>
    <t>6.2</t>
  </si>
  <si>
    <t>Социальный налог</t>
  </si>
  <si>
    <t>6.3</t>
  </si>
  <si>
    <t>6.4</t>
  </si>
  <si>
    <t>6.5</t>
  </si>
  <si>
    <t>Социальные выплаты, занятых на работах с вредными условиями труда</t>
  </si>
  <si>
    <t>Налоги</t>
  </si>
  <si>
    <t>6.6</t>
  </si>
  <si>
    <t>Прочие расходы, всего</t>
  </si>
  <si>
    <t xml:space="preserve">в том числе: </t>
  </si>
  <si>
    <t>6.6.1</t>
  </si>
  <si>
    <t>командировочные расходы</t>
  </si>
  <si>
    <t>6.6.2</t>
  </si>
  <si>
    <t>коммунальные услуги</t>
  </si>
  <si>
    <t>6.6.3</t>
  </si>
  <si>
    <t>6.6.4</t>
  </si>
  <si>
    <t>консалтинговые, аудиторские услуги</t>
  </si>
  <si>
    <t>6.6.5</t>
  </si>
  <si>
    <t>услуги банка</t>
  </si>
  <si>
    <t>6.6.6</t>
  </si>
  <si>
    <t xml:space="preserve">вспомогательные материалы </t>
  </si>
  <si>
    <t>6.6.7</t>
  </si>
  <si>
    <t xml:space="preserve">амортизация </t>
  </si>
  <si>
    <t>6.6.8</t>
  </si>
  <si>
    <t>6.6.9</t>
  </si>
  <si>
    <t>6.6.10</t>
  </si>
  <si>
    <t>услуги вневедомственной и пожарной охраны</t>
  </si>
  <si>
    <t>6.6.11</t>
  </si>
  <si>
    <t>6.6.12</t>
  </si>
  <si>
    <t>6.6.13</t>
  </si>
  <si>
    <t>нотариальные услуги</t>
  </si>
  <si>
    <t>6.6.14</t>
  </si>
  <si>
    <t>услуги дезинфекции и санитарной обработки</t>
  </si>
  <si>
    <t>6.6.15</t>
  </si>
  <si>
    <t xml:space="preserve">почтовые расходы </t>
  </si>
  <si>
    <t>6.6.16</t>
  </si>
  <si>
    <t xml:space="preserve">подготовка кадров </t>
  </si>
  <si>
    <t>6.6.17</t>
  </si>
  <si>
    <t>плата за пользование земельными участками</t>
  </si>
  <si>
    <t>6.6.18</t>
  </si>
  <si>
    <t>периодические издания</t>
  </si>
  <si>
    <t>Расходы на выплату вознаграждений</t>
  </si>
  <si>
    <t>III</t>
  </si>
  <si>
    <t xml:space="preserve">Всего затрат </t>
  </si>
  <si>
    <t>IV</t>
  </si>
  <si>
    <t>Прибыль</t>
  </si>
  <si>
    <t>V</t>
  </si>
  <si>
    <t>Возврат необоснованного дохода</t>
  </si>
  <si>
    <t>VI</t>
  </si>
  <si>
    <t>Компенсация расходов за 2025 год из-за разницы цены купли-продажи электроэнергии у ЕЗ</t>
  </si>
  <si>
    <t>VII</t>
  </si>
  <si>
    <t>Всего доходов</t>
  </si>
  <si>
    <t>VIII</t>
  </si>
  <si>
    <t>Объем оказываемых услуг</t>
  </si>
  <si>
    <t>тыс/кВтч</t>
  </si>
  <si>
    <t>IX</t>
  </si>
  <si>
    <t>Нормативные технические потери</t>
  </si>
  <si>
    <t>%</t>
  </si>
  <si>
    <t>X</t>
  </si>
  <si>
    <t>Тариф (без НДС)</t>
  </si>
  <si>
    <t>Тенге / кВтч.</t>
  </si>
  <si>
    <r>
      <t>Тариф АО "АЖК" составил:                                                      
с 1 января 2026 г. -</t>
    </r>
    <r>
      <rPr>
        <b/>
        <sz val="11"/>
        <rFont val="Times New Roman"/>
        <family val="1"/>
        <charset val="204"/>
      </rPr>
      <t xml:space="preserve">13,65 тенге/кВт.ч.,    </t>
    </r>
    <r>
      <rPr>
        <sz val="11"/>
        <rFont val="Times New Roman"/>
        <family val="1"/>
        <charset val="204"/>
      </rPr>
      <t xml:space="preserve">
с 1 апреля  2026 г. - </t>
    </r>
    <r>
      <rPr>
        <b/>
        <sz val="11"/>
        <rFont val="Times New Roman"/>
        <family val="1"/>
        <charset val="204"/>
      </rPr>
      <t xml:space="preserve">15,42 тенге/кВт.ч.,
</t>
    </r>
    <r>
      <rPr>
        <sz val="11"/>
        <rFont val="Times New Roman"/>
        <family val="1"/>
        <charset val="204"/>
      </rPr>
      <t>среднегодовой</t>
    </r>
    <r>
      <rPr>
        <b/>
        <sz val="11"/>
        <rFont val="Times New Roman"/>
        <family val="1"/>
        <charset val="204"/>
      </rPr>
      <t xml:space="preserve"> - 14,97 тенге/кВтч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</si>
</sst>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center" vertical="center" wrapText="1"/>
    </xf>
    <xf numFmtId="16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164" fontId="2" fillId="0" borderId="0" xfId="1" applyNumberFormat="1" applyFont="1" applyFill="1" applyAlignment="1">
      <alignment vertical="center" wrapText="1"/>
    </xf>
    <xf numFmtId="43" fontId="2" fillId="0" borderId="0" xfId="1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vertical="top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64" fontId="3" fillId="0" borderId="0" xfId="1" applyNumberFormat="1" applyFont="1" applyFill="1" applyAlignment="1">
      <alignment horizontal="center" vertical="center" wrapText="1"/>
    </xf>
    <xf numFmtId="43" fontId="3" fillId="0" borderId="0" xfId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164" fontId="3" fillId="0" borderId="1" xfId="1" applyNumberFormat="1" applyFont="1" applyFill="1" applyBorder="1" applyAlignment="1">
      <alignment vertical="center" wrapText="1"/>
    </xf>
    <xf numFmtId="9" fontId="3" fillId="0" borderId="1" xfId="2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164" fontId="3" fillId="0" borderId="0" xfId="1" applyNumberFormat="1" applyFont="1" applyFill="1" applyAlignment="1">
      <alignment vertical="center" wrapText="1"/>
    </xf>
    <xf numFmtId="43" fontId="3" fillId="0" borderId="0" xfId="1" applyFont="1" applyFill="1" applyAlignment="1">
      <alignment vertical="center" wrapText="1"/>
    </xf>
    <xf numFmtId="164" fontId="3" fillId="0" borderId="1" xfId="1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vertical="center" wrapText="1"/>
    </xf>
    <xf numFmtId="9" fontId="2" fillId="0" borderId="1" xfId="2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164" fontId="2" fillId="0" borderId="1" xfId="1" applyNumberFormat="1" applyFont="1" applyFill="1" applyBorder="1" applyAlignment="1">
      <alignment horizontal="center" vertical="center" wrapText="1"/>
    </xf>
    <xf numFmtId="16" fontId="2" fillId="0" borderId="1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Alignment="1">
      <alignment vertical="center" wrapText="1"/>
    </xf>
    <xf numFmtId="9" fontId="3" fillId="0" borderId="1" xfId="2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Alignment="1">
      <alignment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164" fontId="4" fillId="0" borderId="0" xfId="1" applyNumberFormat="1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10" fontId="3" fillId="0" borderId="1" xfId="2" applyNumberFormat="1" applyFont="1" applyFill="1" applyBorder="1" applyAlignment="1">
      <alignment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2" fillId="0" borderId="1" xfId="1" applyNumberFormat="1" applyFont="1" applyFill="1" applyBorder="1" applyAlignment="1">
      <alignment horizontal="center" vertical="center" wrapText="1"/>
    </xf>
    <xf numFmtId="49" fontId="2" fillId="0" borderId="1" xfId="1" applyNumberFormat="1" applyFont="1" applyFill="1" applyBorder="1" applyAlignment="1">
      <alignment vertical="center" wrapText="1"/>
    </xf>
    <xf numFmtId="0" fontId="4" fillId="0" borderId="0" xfId="0" applyFont="1" applyFill="1" applyAlignment="1">
      <alignment horizontal="left" vertical="top" wrapText="1"/>
    </xf>
    <xf numFmtId="43" fontId="2" fillId="0" borderId="0" xfId="1" applyFont="1" applyFill="1" applyBorder="1" applyAlignment="1">
      <alignment horizontal="center" vertical="center" wrapText="1"/>
    </xf>
    <xf numFmtId="49" fontId="2" fillId="0" borderId="0" xfId="1" applyNumberFormat="1" applyFont="1" applyFill="1" applyBorder="1" applyAlignment="1">
      <alignment vertical="top" wrapText="1"/>
    </xf>
    <xf numFmtId="43" fontId="2" fillId="0" borderId="0" xfId="1" applyFont="1" applyFill="1" applyBorder="1" applyAlignment="1">
      <alignment vertical="center" wrapText="1"/>
    </xf>
    <xf numFmtId="0" fontId="2" fillId="0" borderId="0" xfId="0" applyFont="1" applyFill="1" applyAlignment="1">
      <alignment horizontal="justify" vertical="center"/>
    </xf>
    <xf numFmtId="49" fontId="2" fillId="0" borderId="0" xfId="1" applyNumberFormat="1" applyFont="1" applyFill="1" applyAlignment="1">
      <alignment vertical="top" wrapText="1"/>
    </xf>
    <xf numFmtId="43" fontId="2" fillId="0" borderId="0" xfId="0" applyNumberFormat="1" applyFont="1" applyFill="1" applyAlignment="1">
      <alignment vertical="center" wrapText="1"/>
    </xf>
    <xf numFmtId="3" fontId="2" fillId="0" borderId="0" xfId="0" applyNumberFormat="1" applyFont="1" applyFill="1" applyAlignment="1">
      <alignment horizontal="center" vertical="center" wrapText="1"/>
    </xf>
    <xf numFmtId="9" fontId="2" fillId="0" borderId="0" xfId="2" applyFont="1" applyFill="1" applyAlignment="1">
      <alignment vertical="center" wrapText="1"/>
    </xf>
    <xf numFmtId="0" fontId="2" fillId="0" borderId="0" xfId="0" applyFont="1" applyFill="1"/>
    <xf numFmtId="43" fontId="5" fillId="0" borderId="0" xfId="1" applyFont="1" applyFill="1" applyAlignment="1">
      <alignment horizontal="right" vertical="center" wrapText="1"/>
    </xf>
    <xf numFmtId="9" fontId="2" fillId="0" borderId="0" xfId="2" applyNumberFormat="1" applyFont="1" applyFill="1" applyAlignment="1">
      <alignment horizontal="center" vertical="center" wrapText="1"/>
    </xf>
    <xf numFmtId="0" fontId="3" fillId="0" borderId="0" xfId="0" applyFont="1" applyFill="1"/>
    <xf numFmtId="0" fontId="5" fillId="0" borderId="0" xfId="0" applyNumberFormat="1" applyFont="1" applyFill="1" applyAlignment="1">
      <alignment horizontal="right" vertical="center" wrapText="1"/>
    </xf>
    <xf numFmtId="0" fontId="2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center" vertical="center" wrapText="1"/>
    </xf>
    <xf numFmtId="49" fontId="6" fillId="0" borderId="0" xfId="0" applyNumberFormat="1" applyFont="1" applyFill="1" applyAlignment="1">
      <alignment vertical="top" wrapText="1"/>
    </xf>
    <xf numFmtId="164" fontId="6" fillId="0" borderId="0" xfId="1" applyNumberFormat="1" applyFont="1" applyFill="1" applyAlignment="1">
      <alignment vertical="center" wrapText="1"/>
    </xf>
    <xf numFmtId="43" fontId="6" fillId="0" borderId="0" xfId="1" applyFont="1" applyFill="1" applyAlignment="1">
      <alignment vertical="center" wrapText="1"/>
    </xf>
    <xf numFmtId="0" fontId="4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top" wrapText="1"/>
    </xf>
    <xf numFmtId="43" fontId="3" fillId="0" borderId="0" xfId="0" applyNumberFormat="1" applyFont="1" applyFill="1" applyAlignment="1">
      <alignment horizontal="center" vertical="center" wrapText="1"/>
    </xf>
    <xf numFmtId="43" fontId="3" fillId="0" borderId="0" xfId="0" applyNumberFormat="1" applyFont="1" applyFill="1" applyAlignment="1">
      <alignment vertic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8;&#1089;&#1087;&#1086;&#1083;&#1085;&#1077;&#1085;&#1080;&#1077;%202026%20&#1075;&#1086;&#1076;/1%20&#1087;&#1086;&#1083;&#1091;&#1075;&#1086;&#1076;&#1080;&#1077;%202026&#1075;&#1086;&#1076;&#1072;/&#1048;&#1089;&#1087;&#1086;&#1083;&#1085;&#1077;&#1085;&#1080;&#1077;%20&#1090;&#1072;&#1088;&#1080;&#1092;&#1085;&#1086;&#1081;%20&#1089;&#1084;&#1077;&#1090;&#1099;%201%20&#1087;&#1086;&#1083;&#1091;&#1075;&#1086;&#1076;&#1080;&#1077;%202026&#1075;.+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5 приложение 1"/>
      <sheetName val="ТС исполнение"/>
      <sheetName val="ТС с переоценкой"/>
      <sheetName val="ОСВ"/>
      <sheetName val="Бал_2026_факт "/>
      <sheetName val="Норм потери_ТУ"/>
      <sheetName val="выпл.вознагр."/>
      <sheetName val="3БО "/>
      <sheetName val="ОСМС,ОПРВ,ОППВ"/>
      <sheetName val="спец выпалт"/>
      <sheetName val="аморт"/>
      <sheetName val="Баланс план"/>
      <sheetName val="экол налог"/>
      <sheetName val="ХН"/>
      <sheetName val="ком услуги"/>
      <sheetName val="страхование"/>
      <sheetName val="связи "/>
      <sheetName val="консалтинг"/>
      <sheetName val="Комм ПР"/>
      <sheetName val="Комм Ауп"/>
      <sheetName val="экспертиза"/>
      <sheetName val="автомат"/>
      <sheetName val="техобслуживание"/>
      <sheetName val="тех.мероприятия"/>
      <sheetName val="вневедомст П"/>
      <sheetName val="поверка"/>
      <sheetName val="подготовка кадров"/>
      <sheetName val="аренда"/>
      <sheetName val="пром безоп"/>
      <sheetName val="переоформление"/>
      <sheetName val="упр автотранс"/>
      <sheetName val="налоги"/>
      <sheetName val="Лист1"/>
      <sheetName val="банк"/>
      <sheetName val="нотариальные"/>
      <sheetName val="почта"/>
      <sheetName val="ППЗУ"/>
      <sheetName val="периодика"/>
    </sheetNames>
    <sheetDataSet>
      <sheetData sheetId="0"/>
      <sheetData sheetId="1">
        <row r="11">
          <cell r="D11">
            <v>726094</v>
          </cell>
          <cell r="E11">
            <v>127596.90436101437</v>
          </cell>
        </row>
        <row r="12">
          <cell r="D12">
            <v>886549</v>
          </cell>
          <cell r="E12">
            <v>365196.08314307296</v>
          </cell>
        </row>
        <row r="13">
          <cell r="D13">
            <v>362740.73773559998</v>
          </cell>
          <cell r="E13">
            <v>207793.5841748644</v>
          </cell>
        </row>
        <row r="16">
          <cell r="D16">
            <v>33632107.441093586</v>
          </cell>
          <cell r="E16">
            <v>15352112.801854078</v>
          </cell>
        </row>
        <row r="17">
          <cell r="D17">
            <v>3255587.5</v>
          </cell>
          <cell r="E17">
            <v>1486038.5852920345</v>
          </cell>
        </row>
        <row r="18">
          <cell r="D18">
            <v>1008963</v>
          </cell>
          <cell r="E18">
            <v>390273.83064071229</v>
          </cell>
        </row>
        <row r="19">
          <cell r="D19">
            <v>906431.27693436434</v>
          </cell>
          <cell r="E19">
            <v>356467.78751112474</v>
          </cell>
        </row>
        <row r="20">
          <cell r="D20">
            <v>53470</v>
          </cell>
          <cell r="E20">
            <v>23947.999316992456</v>
          </cell>
        </row>
        <row r="21">
          <cell r="D21">
            <v>13142615</v>
          </cell>
          <cell r="E21">
            <v>6363694.2329800045</v>
          </cell>
        </row>
        <row r="24">
          <cell r="D24">
            <v>5200711</v>
          </cell>
          <cell r="E24">
            <v>1452191.5615212135</v>
          </cell>
        </row>
        <row r="30">
          <cell r="D30">
            <v>43263139.352007404</v>
          </cell>
          <cell r="E30">
            <v>22265585.287451409</v>
          </cell>
        </row>
        <row r="31">
          <cell r="D31">
            <v>3140551</v>
          </cell>
          <cell r="E31">
            <v>1611889.7949999999</v>
          </cell>
        </row>
        <row r="32">
          <cell r="D32">
            <v>9254</v>
          </cell>
          <cell r="E32">
            <v>1715.1288439178086</v>
          </cell>
        </row>
        <row r="35">
          <cell r="D35">
            <v>382670.62886460067</v>
          </cell>
          <cell r="E35">
            <v>204879.74128775194</v>
          </cell>
        </row>
        <row r="36">
          <cell r="D36">
            <v>14884.231540699999</v>
          </cell>
          <cell r="E36">
            <v>8464.3454598021017</v>
          </cell>
        </row>
        <row r="39">
          <cell r="D39">
            <v>83036.950584155013</v>
          </cell>
          <cell r="E39">
            <v>60687.401188483091</v>
          </cell>
        </row>
        <row r="40">
          <cell r="D40">
            <v>32778.042150000001</v>
          </cell>
          <cell r="E40">
            <v>10975.296999999999</v>
          </cell>
        </row>
        <row r="41">
          <cell r="D41">
            <v>17437.443356354674</v>
          </cell>
          <cell r="E41">
            <v>6860.8055265600506</v>
          </cell>
        </row>
        <row r="44">
          <cell r="D44">
            <v>180406.10634999999</v>
          </cell>
          <cell r="E44">
            <v>83300.204989999998</v>
          </cell>
        </row>
        <row r="45">
          <cell r="D45">
            <v>326371.76236568141</v>
          </cell>
          <cell r="E45">
            <v>210331.86329133145</v>
          </cell>
        </row>
        <row r="48">
          <cell r="D48">
            <v>75704.951894804413</v>
          </cell>
          <cell r="E48">
            <v>49003.101011639337</v>
          </cell>
        </row>
        <row r="49">
          <cell r="D49">
            <v>439208.5319740338</v>
          </cell>
          <cell r="E49">
            <v>152730.59420876383</v>
          </cell>
        </row>
        <row r="53">
          <cell r="D53">
            <v>7436.1181664838587</v>
          </cell>
          <cell r="E53">
            <v>3771.2</v>
          </cell>
        </row>
        <row r="54">
          <cell r="D54">
            <v>81500.121679989999</v>
          </cell>
          <cell r="E54">
            <v>52065.24747365489</v>
          </cell>
        </row>
        <row r="55">
          <cell r="D55">
            <v>121718.472622</v>
          </cell>
          <cell r="E55">
            <v>48441.507579999998</v>
          </cell>
        </row>
        <row r="56">
          <cell r="D56">
            <v>22272</v>
          </cell>
          <cell r="E56">
            <v>10047.996569999999</v>
          </cell>
        </row>
        <row r="57">
          <cell r="D57">
            <v>756798</v>
          </cell>
          <cell r="E57">
            <v>312998.6521326424</v>
          </cell>
        </row>
        <row r="58">
          <cell r="D58">
            <v>28891.859826019303</v>
          </cell>
          <cell r="E58">
            <v>23834.308155524952</v>
          </cell>
        </row>
        <row r="59">
          <cell r="D59">
            <v>54269.890550000004</v>
          </cell>
          <cell r="E59">
            <v>3457.11931</v>
          </cell>
        </row>
        <row r="60">
          <cell r="D60">
            <v>86027.440104603404</v>
          </cell>
          <cell r="E60">
            <v>56320.184460000004</v>
          </cell>
        </row>
        <row r="61">
          <cell r="D61">
            <v>4033781.6794440001</v>
          </cell>
          <cell r="E61">
            <v>1646285.33372</v>
          </cell>
        </row>
        <row r="65">
          <cell r="D65">
            <v>1155156.3588323144</v>
          </cell>
          <cell r="E65">
            <v>600833.22819569241</v>
          </cell>
        </row>
        <row r="66">
          <cell r="D66">
            <v>111819.13553496804</v>
          </cell>
          <cell r="E66">
            <v>58160.656489343033</v>
          </cell>
        </row>
        <row r="67">
          <cell r="D67">
            <v>34342.486343663397</v>
          </cell>
          <cell r="E67">
            <v>12759.660776428074</v>
          </cell>
        </row>
        <row r="68">
          <cell r="D68">
            <v>36387.425303217904</v>
          </cell>
          <cell r="E68">
            <v>14329.0244608907</v>
          </cell>
        </row>
        <row r="69">
          <cell r="D69">
            <v>4682.0159999999996</v>
          </cell>
          <cell r="E69">
            <v>2753.6953489632956</v>
          </cell>
        </row>
        <row r="70">
          <cell r="E70">
            <v>722594.31571147894</v>
          </cell>
        </row>
        <row r="77">
          <cell r="D77">
            <v>12849.8305</v>
          </cell>
          <cell r="E77">
            <v>6739.4831799999993</v>
          </cell>
        </row>
        <row r="78">
          <cell r="D78">
            <v>36777.7900066</v>
          </cell>
          <cell r="E78">
            <v>21751.90999911843</v>
          </cell>
        </row>
        <row r="81">
          <cell r="D81">
            <v>1856.9669292500648</v>
          </cell>
          <cell r="E81">
            <v>664.2998847228057</v>
          </cell>
        </row>
        <row r="82">
          <cell r="D82">
            <v>61648.490240714287</v>
          </cell>
          <cell r="E82">
            <v>47023.500341379309</v>
          </cell>
        </row>
        <row r="87">
          <cell r="D87">
            <v>2248.0990315915201</v>
          </cell>
          <cell r="E87">
            <v>1259.7570340628129</v>
          </cell>
        </row>
        <row r="88">
          <cell r="D88">
            <v>11203.3788724447</v>
          </cell>
          <cell r="E88">
            <v>7020.8606267395835</v>
          </cell>
        </row>
        <row r="91">
          <cell r="D91">
            <v>10336</v>
          </cell>
          <cell r="E91">
            <v>5155.4867686425496</v>
          </cell>
        </row>
        <row r="94">
          <cell r="D94">
            <v>33436.424270033225</v>
          </cell>
          <cell r="E94">
            <v>56560.150223323726</v>
          </cell>
        </row>
        <row r="97">
          <cell r="D97">
            <v>47461.010501288074</v>
          </cell>
          <cell r="E97">
            <v>26059.020295184979</v>
          </cell>
        </row>
        <row r="98">
          <cell r="D98">
            <v>6732.4830831692198</v>
          </cell>
          <cell r="E98">
            <v>4138.1876250267951</v>
          </cell>
        </row>
        <row r="99">
          <cell r="D99">
            <v>145.53560001400001</v>
          </cell>
          <cell r="E99">
            <v>371.00893378750965</v>
          </cell>
        </row>
        <row r="100">
          <cell r="D100">
            <v>13728.949987338079</v>
          </cell>
          <cell r="E100">
            <v>7655.4935845743694</v>
          </cell>
        </row>
        <row r="101">
          <cell r="D101">
            <v>1636.6610000000001</v>
          </cell>
          <cell r="E101">
            <v>712.42</v>
          </cell>
        </row>
        <row r="102">
          <cell r="D102">
            <v>37.836375009412116</v>
          </cell>
          <cell r="E102">
            <v>287.06324965877172</v>
          </cell>
        </row>
        <row r="103">
          <cell r="D103">
            <v>1841.4975786060002</v>
          </cell>
          <cell r="E103">
            <v>428.69597727901601</v>
          </cell>
        </row>
        <row r="104">
          <cell r="D104">
            <v>4257.018541992722</v>
          </cell>
          <cell r="E104">
            <v>3322.0525503517283</v>
          </cell>
        </row>
        <row r="105">
          <cell r="D105">
            <v>33773.864000000001</v>
          </cell>
          <cell r="E105">
            <v>16870.553758000002</v>
          </cell>
        </row>
        <row r="106">
          <cell r="D106">
            <v>317.99473999999998</v>
          </cell>
          <cell r="E106">
            <v>50.090180000000004</v>
          </cell>
        </row>
        <row r="107">
          <cell r="D107">
            <v>29296.646414579995</v>
          </cell>
          <cell r="E107">
            <v>20751.793080000003</v>
          </cell>
        </row>
        <row r="112">
          <cell r="E112">
            <v>74067763.532070011</v>
          </cell>
        </row>
        <row r="113">
          <cell r="E113">
            <v>5127028.4529999997</v>
          </cell>
        </row>
        <row r="114">
          <cell r="E114">
            <v>0.12123933217229339</v>
          </cell>
        </row>
        <row r="115">
          <cell r="E115">
            <v>689791.5839999998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59239-0DBD-4145-9C97-BE361263C3D9}">
  <dimension ref="A1:K195"/>
  <sheetViews>
    <sheetView tabSelected="1" topLeftCell="A10" workbookViewId="0">
      <selection activeCell="H57" sqref="H57"/>
    </sheetView>
  </sheetViews>
  <sheetFormatPr defaultColWidth="9.140625" defaultRowHeight="15" x14ac:dyDescent="0.25"/>
  <cols>
    <col min="1" max="1" width="7.42578125" style="1" customWidth="1"/>
    <col min="2" max="2" width="41.28515625" style="2" customWidth="1"/>
    <col min="3" max="3" width="11.5703125" style="3" customWidth="1"/>
    <col min="4" max="4" width="22.5703125" style="3" customWidth="1"/>
    <col min="5" max="5" width="22.5703125" style="1" customWidth="1"/>
    <col min="6" max="6" width="16.140625" style="1" customWidth="1"/>
    <col min="7" max="7" width="43.28515625" style="15" customWidth="1"/>
    <col min="8" max="8" width="13.140625" style="1" customWidth="1"/>
    <col min="9" max="9" width="13.140625" style="12" customWidth="1"/>
    <col min="10" max="10" width="12.42578125" style="12" customWidth="1"/>
    <col min="11" max="11" width="9.28515625" style="13" customWidth="1"/>
    <col min="12" max="12" width="9.28515625" style="1" customWidth="1"/>
    <col min="13" max="16384" width="9.140625" style="1"/>
  </cols>
  <sheetData>
    <row r="1" spans="1:11" x14ac:dyDescent="0.25">
      <c r="B1" s="1"/>
      <c r="C1" s="2"/>
      <c r="E1" s="4"/>
      <c r="F1" s="3"/>
      <c r="G1" s="5" t="s">
        <v>0</v>
      </c>
      <c r="H1" s="3"/>
      <c r="I1" s="6"/>
      <c r="J1" s="6"/>
      <c r="K1" s="1"/>
    </row>
    <row r="2" spans="1:11" ht="15" customHeight="1" x14ac:dyDescent="0.25">
      <c r="B2" s="1"/>
      <c r="C2" s="1"/>
      <c r="E2" s="3"/>
      <c r="F2" s="3"/>
      <c r="G2" s="5" t="s">
        <v>1</v>
      </c>
      <c r="H2" s="3"/>
      <c r="I2" s="6"/>
      <c r="J2" s="6"/>
      <c r="K2" s="1"/>
    </row>
    <row r="3" spans="1:11" x14ac:dyDescent="0.25">
      <c r="B3" s="1"/>
      <c r="C3" s="1"/>
      <c r="D3" s="7" t="s">
        <v>2</v>
      </c>
      <c r="E3" s="7"/>
      <c r="F3" s="7"/>
      <c r="G3" s="7"/>
      <c r="H3" s="8"/>
      <c r="I3" s="8"/>
      <c r="J3" s="8"/>
      <c r="K3" s="1"/>
    </row>
    <row r="4" spans="1:11" ht="12.75" customHeight="1" x14ac:dyDescent="0.25">
      <c r="B4" s="1"/>
      <c r="C4" s="1"/>
      <c r="E4" s="3"/>
      <c r="F4" s="3"/>
      <c r="G4" s="9"/>
      <c r="H4" s="2"/>
      <c r="I4" s="1"/>
      <c r="J4" s="1"/>
      <c r="K4" s="1"/>
    </row>
    <row r="5" spans="1:11" x14ac:dyDescent="0.25">
      <c r="A5" s="10" t="s">
        <v>3</v>
      </c>
      <c r="B5" s="10"/>
      <c r="C5" s="10"/>
      <c r="D5" s="10"/>
      <c r="E5" s="10"/>
      <c r="F5" s="10"/>
      <c r="G5" s="10"/>
      <c r="H5" s="11"/>
      <c r="I5" s="1"/>
      <c r="J5" s="1"/>
      <c r="K5" s="1"/>
    </row>
    <row r="6" spans="1:11" x14ac:dyDescent="0.25">
      <c r="A6" s="10" t="s">
        <v>4</v>
      </c>
      <c r="B6" s="10"/>
      <c r="C6" s="10"/>
      <c r="D6" s="10"/>
      <c r="E6" s="10"/>
      <c r="F6" s="10"/>
      <c r="G6" s="10"/>
      <c r="H6" s="11"/>
      <c r="I6" s="1"/>
      <c r="J6" s="1"/>
      <c r="K6" s="1"/>
    </row>
    <row r="7" spans="1:11" x14ac:dyDescent="0.25">
      <c r="A7" s="10" t="s">
        <v>5</v>
      </c>
      <c r="B7" s="10"/>
      <c r="C7" s="10"/>
      <c r="D7" s="10"/>
      <c r="E7" s="10"/>
      <c r="F7" s="10"/>
      <c r="G7" s="10"/>
      <c r="H7" s="11"/>
      <c r="I7" s="1"/>
      <c r="J7" s="1"/>
      <c r="K7" s="1"/>
    </row>
    <row r="8" spans="1:11" x14ac:dyDescent="0.25">
      <c r="A8" s="8"/>
      <c r="B8" s="8"/>
      <c r="C8" s="8"/>
      <c r="D8" s="8"/>
      <c r="E8" s="8"/>
      <c r="F8" s="8"/>
      <c r="G8" s="8"/>
      <c r="H8" s="11"/>
    </row>
    <row r="9" spans="1:11" x14ac:dyDescent="0.25">
      <c r="A9" s="14"/>
      <c r="B9" s="14"/>
      <c r="C9" s="14"/>
      <c r="D9" s="14"/>
      <c r="E9" s="14"/>
    </row>
    <row r="10" spans="1:11" s="18" customFormat="1" ht="57" x14ac:dyDescent="0.25">
      <c r="A10" s="16" t="s">
        <v>6</v>
      </c>
      <c r="B10" s="16" t="s">
        <v>7</v>
      </c>
      <c r="C10" s="16" t="s">
        <v>8</v>
      </c>
      <c r="D10" s="16" t="s">
        <v>9</v>
      </c>
      <c r="E10" s="16" t="s">
        <v>10</v>
      </c>
      <c r="F10" s="16" t="s">
        <v>11</v>
      </c>
      <c r="G10" s="17" t="s">
        <v>12</v>
      </c>
      <c r="I10" s="19"/>
      <c r="J10" s="19"/>
      <c r="K10" s="20"/>
    </row>
    <row r="11" spans="1:11" s="18" customFormat="1" ht="14.25" x14ac:dyDescent="0.25">
      <c r="A11" s="16">
        <v>1</v>
      </c>
      <c r="B11" s="16">
        <v>2</v>
      </c>
      <c r="C11" s="16">
        <v>3</v>
      </c>
      <c r="D11" s="16">
        <v>4</v>
      </c>
      <c r="E11" s="16">
        <v>5</v>
      </c>
      <c r="F11" s="16">
        <v>6</v>
      </c>
      <c r="G11" s="17" t="s">
        <v>13</v>
      </c>
      <c r="I11" s="19"/>
      <c r="J11" s="19"/>
      <c r="K11" s="20"/>
    </row>
    <row r="12" spans="1:11" s="25" customFormat="1" ht="28.5" customHeight="1" x14ac:dyDescent="0.25">
      <c r="A12" s="16" t="s">
        <v>14</v>
      </c>
      <c r="B12" s="21" t="s">
        <v>15</v>
      </c>
      <c r="C12" s="16" t="s">
        <v>16</v>
      </c>
      <c r="D12" s="22">
        <f>D14+D19+D26+D27+D28</f>
        <v>112333407.53924438</v>
      </c>
      <c r="E12" s="22">
        <f>E14+E19+E26+E27+E28</f>
        <v>52948958.485456593</v>
      </c>
      <c r="F12" s="23">
        <f>E12/D12-1</f>
        <v>-0.52864459785074591</v>
      </c>
      <c r="G12" s="24" t="s">
        <v>17</v>
      </c>
      <c r="I12" s="26"/>
      <c r="J12" s="26"/>
      <c r="K12" s="27"/>
    </row>
    <row r="13" spans="1:11" s="25" customFormat="1" ht="14.25" customHeight="1" x14ac:dyDescent="0.25">
      <c r="A13" s="16"/>
      <c r="B13" s="21" t="s">
        <v>18</v>
      </c>
      <c r="C13" s="16"/>
      <c r="D13" s="22"/>
      <c r="E13" s="28"/>
      <c r="F13" s="16"/>
      <c r="G13" s="29"/>
      <c r="I13" s="26"/>
      <c r="J13" s="26"/>
      <c r="K13" s="27"/>
    </row>
    <row r="14" spans="1:11" x14ac:dyDescent="0.25">
      <c r="A14" s="30">
        <v>1</v>
      </c>
      <c r="B14" s="21" t="s">
        <v>19</v>
      </c>
      <c r="C14" s="30" t="s">
        <v>20</v>
      </c>
      <c r="D14" s="31">
        <f>D16+D17+D18</f>
        <v>1975383.7377356</v>
      </c>
      <c r="E14" s="31">
        <f>E16+E17+E18</f>
        <v>700586.57167895173</v>
      </c>
      <c r="F14" s="32">
        <f t="shared" ref="F14:F77" si="0">E14/D14-1</f>
        <v>-0.64534153121963</v>
      </c>
      <c r="G14" s="29"/>
    </row>
    <row r="15" spans="1:11" x14ac:dyDescent="0.25">
      <c r="A15" s="30"/>
      <c r="B15" s="33" t="s">
        <v>18</v>
      </c>
      <c r="C15" s="30"/>
      <c r="D15" s="31"/>
      <c r="E15" s="34"/>
      <c r="F15" s="23"/>
      <c r="G15" s="29"/>
    </row>
    <row r="16" spans="1:11" x14ac:dyDescent="0.25">
      <c r="A16" s="35" t="s">
        <v>21</v>
      </c>
      <c r="B16" s="33" t="s">
        <v>22</v>
      </c>
      <c r="C16" s="30" t="s">
        <v>20</v>
      </c>
      <c r="D16" s="31">
        <f>'[1]ТС исполнение'!D11</f>
        <v>726094</v>
      </c>
      <c r="E16" s="31">
        <f>'[1]ТС исполнение'!E11</f>
        <v>127596.90436101437</v>
      </c>
      <c r="F16" s="32">
        <f t="shared" si="0"/>
        <v>-0.82426944120043077</v>
      </c>
      <c r="G16" s="29"/>
    </row>
    <row r="17" spans="1:11" x14ac:dyDescent="0.25">
      <c r="A17" s="35" t="s">
        <v>23</v>
      </c>
      <c r="B17" s="33" t="s">
        <v>24</v>
      </c>
      <c r="C17" s="30" t="s">
        <v>20</v>
      </c>
      <c r="D17" s="31">
        <f>'[1]ТС исполнение'!D12</f>
        <v>886549</v>
      </c>
      <c r="E17" s="31">
        <f>'[1]ТС исполнение'!E12</f>
        <v>365196.08314307296</v>
      </c>
      <c r="F17" s="32">
        <f t="shared" si="0"/>
        <v>-0.58807005236814547</v>
      </c>
      <c r="G17" s="29"/>
      <c r="H17" s="36"/>
      <c r="J17" s="26"/>
    </row>
    <row r="18" spans="1:11" ht="15" customHeight="1" x14ac:dyDescent="0.25">
      <c r="A18" s="35" t="s">
        <v>25</v>
      </c>
      <c r="B18" s="33" t="s">
        <v>26</v>
      </c>
      <c r="C18" s="30" t="s">
        <v>20</v>
      </c>
      <c r="D18" s="31">
        <f>'[1]ТС исполнение'!D13</f>
        <v>362740.73773559998</v>
      </c>
      <c r="E18" s="31">
        <f>'[1]ТС исполнение'!E13</f>
        <v>207793.5841748644</v>
      </c>
      <c r="F18" s="32">
        <f>E18/D18-1</f>
        <v>-0.42715674706951667</v>
      </c>
      <c r="G18" s="29"/>
    </row>
    <row r="19" spans="1:11" s="25" customFormat="1" ht="28.5" x14ac:dyDescent="0.25">
      <c r="A19" s="16">
        <v>2</v>
      </c>
      <c r="B19" s="21" t="s">
        <v>27</v>
      </c>
      <c r="C19" s="16" t="s">
        <v>20</v>
      </c>
      <c r="D19" s="22">
        <f>D21+D22+D23+D24+D25</f>
        <v>38856559.218027949</v>
      </c>
      <c r="E19" s="28">
        <f>E21+E22+E23+E24+E25</f>
        <v>17608841.004614942</v>
      </c>
      <c r="F19" s="23">
        <f t="shared" si="0"/>
        <v>-0.54682449092288343</v>
      </c>
      <c r="G19" s="29"/>
      <c r="I19" s="26"/>
      <c r="J19" s="12"/>
      <c r="K19" s="13"/>
    </row>
    <row r="20" spans="1:11" s="25" customFormat="1" x14ac:dyDescent="0.25">
      <c r="A20" s="16"/>
      <c r="B20" s="21" t="s">
        <v>18</v>
      </c>
      <c r="C20" s="16"/>
      <c r="D20" s="22"/>
      <c r="E20" s="28"/>
      <c r="F20" s="23"/>
      <c r="G20" s="29"/>
      <c r="I20" s="26"/>
      <c r="J20" s="12"/>
      <c r="K20" s="13"/>
    </row>
    <row r="21" spans="1:11" ht="27.75" customHeight="1" x14ac:dyDescent="0.25">
      <c r="A21" s="35" t="s">
        <v>28</v>
      </c>
      <c r="B21" s="33" t="s">
        <v>29</v>
      </c>
      <c r="C21" s="30" t="s">
        <v>20</v>
      </c>
      <c r="D21" s="31">
        <f>'[1]ТС исполнение'!D16</f>
        <v>33632107.441093586</v>
      </c>
      <c r="E21" s="31">
        <f>'[1]ТС исполнение'!E16</f>
        <v>15352112.801854078</v>
      </c>
      <c r="F21" s="37">
        <f t="shared" si="0"/>
        <v>-0.54352807570137551</v>
      </c>
      <c r="G21" s="29"/>
    </row>
    <row r="22" spans="1:11" x14ac:dyDescent="0.25">
      <c r="A22" s="35" t="s">
        <v>30</v>
      </c>
      <c r="B22" s="33" t="s">
        <v>31</v>
      </c>
      <c r="C22" s="30" t="s">
        <v>20</v>
      </c>
      <c r="D22" s="31">
        <f>'[1]ТС исполнение'!D17</f>
        <v>3255587.5</v>
      </c>
      <c r="E22" s="31">
        <f>'[1]ТС исполнение'!E17</f>
        <v>1486038.5852920345</v>
      </c>
      <c r="F22" s="32">
        <f t="shared" si="0"/>
        <v>-0.54354211481275361</v>
      </c>
      <c r="G22" s="29"/>
      <c r="J22" s="26"/>
    </row>
    <row r="23" spans="1:11" x14ac:dyDescent="0.25">
      <c r="A23" s="35" t="s">
        <v>32</v>
      </c>
      <c r="B23" s="33" t="s">
        <v>33</v>
      </c>
      <c r="C23" s="30" t="s">
        <v>20</v>
      </c>
      <c r="D23" s="31">
        <f>'[1]ТС исполнение'!D18</f>
        <v>1008963</v>
      </c>
      <c r="E23" s="31">
        <f>'[1]ТС исполнение'!E18</f>
        <v>390273.83064071229</v>
      </c>
      <c r="F23" s="32">
        <f t="shared" si="0"/>
        <v>-0.61319311942983812</v>
      </c>
      <c r="G23" s="29"/>
      <c r="J23" s="26"/>
    </row>
    <row r="24" spans="1:11" ht="30" x14ac:dyDescent="0.25">
      <c r="A24" s="35" t="s">
        <v>34</v>
      </c>
      <c r="B24" s="33" t="s">
        <v>35</v>
      </c>
      <c r="C24" s="30" t="s">
        <v>20</v>
      </c>
      <c r="D24" s="31">
        <f>'[1]ТС исполнение'!D19</f>
        <v>906431.27693436434</v>
      </c>
      <c r="E24" s="31">
        <f>'[1]ТС исполнение'!E19</f>
        <v>356467.78751112474</v>
      </c>
      <c r="F24" s="32">
        <f>E24/D24-1</f>
        <v>-0.60673489917875267</v>
      </c>
      <c r="G24" s="29"/>
      <c r="J24" s="26"/>
    </row>
    <row r="25" spans="1:11" ht="30" x14ac:dyDescent="0.25">
      <c r="A25" s="35" t="s">
        <v>36</v>
      </c>
      <c r="B25" s="33" t="s">
        <v>37</v>
      </c>
      <c r="C25" s="30" t="s">
        <v>20</v>
      </c>
      <c r="D25" s="31">
        <f>'[1]ТС исполнение'!D20</f>
        <v>53470</v>
      </c>
      <c r="E25" s="31">
        <f>'[1]ТС исполнение'!E20</f>
        <v>23947.999316992456</v>
      </c>
      <c r="F25" s="32">
        <f t="shared" si="0"/>
        <v>-0.55212269839176253</v>
      </c>
      <c r="G25" s="29"/>
      <c r="H25" s="36"/>
    </row>
    <row r="26" spans="1:11" s="25" customFormat="1" ht="20.25" customHeight="1" x14ac:dyDescent="0.25">
      <c r="A26" s="16">
        <v>3</v>
      </c>
      <c r="B26" s="21" t="s">
        <v>38</v>
      </c>
      <c r="C26" s="16" t="s">
        <v>20</v>
      </c>
      <c r="D26" s="22">
        <f>'[1]ТС исполнение'!D21</f>
        <v>13142615</v>
      </c>
      <c r="E26" s="22">
        <f>'[1]ТС исполнение'!E21</f>
        <v>6363694.2329800045</v>
      </c>
      <c r="F26" s="23">
        <f>E26/D26-1</f>
        <v>-0.51579695266276882</v>
      </c>
      <c r="G26" s="29"/>
      <c r="I26" s="26"/>
      <c r="J26" s="12"/>
      <c r="K26" s="13"/>
    </row>
    <row r="27" spans="1:11" s="25" customFormat="1" ht="20.25" customHeight="1" x14ac:dyDescent="0.25">
      <c r="A27" s="16">
        <v>4</v>
      </c>
      <c r="B27" s="21" t="s">
        <v>39</v>
      </c>
      <c r="C27" s="16" t="s">
        <v>20</v>
      </c>
      <c r="D27" s="22">
        <f>'[1]ТС исполнение'!D24</f>
        <v>5200711</v>
      </c>
      <c r="E27" s="22">
        <f>'[1]ТС исполнение'!E24</f>
        <v>1452191.5615212135</v>
      </c>
      <c r="F27" s="23">
        <f t="shared" si="0"/>
        <v>-0.72077057126973343</v>
      </c>
      <c r="G27" s="29"/>
      <c r="I27" s="26"/>
      <c r="J27" s="12"/>
      <c r="K27" s="13"/>
    </row>
    <row r="28" spans="1:11" s="25" customFormat="1" ht="28.5" x14ac:dyDescent="0.25">
      <c r="A28" s="16">
        <v>5</v>
      </c>
      <c r="B28" s="21" t="s">
        <v>40</v>
      </c>
      <c r="C28" s="16" t="s">
        <v>20</v>
      </c>
      <c r="D28" s="28">
        <f>D30+D34+D33+D53</f>
        <v>53158138.583480828</v>
      </c>
      <c r="E28" s="28">
        <f>E30+E34+E33+E53</f>
        <v>26823645.114661481</v>
      </c>
      <c r="F28" s="23">
        <f t="shared" si="0"/>
        <v>-0.49539908978308222</v>
      </c>
      <c r="G28" s="29"/>
      <c r="H28" s="38"/>
      <c r="I28" s="26"/>
      <c r="J28" s="12"/>
      <c r="K28" s="13"/>
    </row>
    <row r="29" spans="1:11" x14ac:dyDescent="0.25">
      <c r="A29" s="30"/>
      <c r="B29" s="33" t="s">
        <v>18</v>
      </c>
      <c r="C29" s="30"/>
      <c r="D29" s="31"/>
      <c r="E29" s="34"/>
      <c r="F29" s="23"/>
      <c r="G29" s="29"/>
    </row>
    <row r="30" spans="1:11" s="25" customFormat="1" ht="28.5" x14ac:dyDescent="0.25">
      <c r="A30" s="17" t="s">
        <v>41</v>
      </c>
      <c r="B30" s="21" t="s">
        <v>42</v>
      </c>
      <c r="C30" s="16" t="s">
        <v>20</v>
      </c>
      <c r="D30" s="22">
        <f>D31+D32</f>
        <v>46403690.352007404</v>
      </c>
      <c r="E30" s="28">
        <f>E31+E32</f>
        <v>23877475.082451411</v>
      </c>
      <c r="F30" s="23">
        <f t="shared" si="0"/>
        <v>-0.48544016863050032</v>
      </c>
      <c r="G30" s="29"/>
      <c r="I30" s="26"/>
      <c r="J30" s="12"/>
      <c r="K30" s="13"/>
    </row>
    <row r="31" spans="1:11" x14ac:dyDescent="0.25">
      <c r="A31" s="39" t="s">
        <v>43</v>
      </c>
      <c r="B31" s="33" t="s">
        <v>44</v>
      </c>
      <c r="C31" s="30" t="s">
        <v>20</v>
      </c>
      <c r="D31" s="31">
        <f>'[1]ТС исполнение'!D30</f>
        <v>43263139.352007404</v>
      </c>
      <c r="E31" s="31">
        <f>'[1]ТС исполнение'!E30</f>
        <v>22265585.287451409</v>
      </c>
      <c r="F31" s="32">
        <f t="shared" si="0"/>
        <v>-0.48534513165378301</v>
      </c>
      <c r="G31" s="29"/>
    </row>
    <row r="32" spans="1:11" ht="31.5" customHeight="1" x14ac:dyDescent="0.25">
      <c r="A32" s="39" t="s">
        <v>45</v>
      </c>
      <c r="B32" s="33" t="s">
        <v>46</v>
      </c>
      <c r="C32" s="30" t="s">
        <v>20</v>
      </c>
      <c r="D32" s="31">
        <f>'[1]ТС исполнение'!D31</f>
        <v>3140551</v>
      </c>
      <c r="E32" s="31">
        <f>'[1]ТС исполнение'!E31</f>
        <v>1611889.7949999999</v>
      </c>
      <c r="F32" s="32">
        <f t="shared" si="0"/>
        <v>-0.48674936499996335</v>
      </c>
      <c r="G32" s="29"/>
    </row>
    <row r="33" spans="1:10" x14ac:dyDescent="0.25">
      <c r="A33" s="39" t="s">
        <v>47</v>
      </c>
      <c r="B33" s="33" t="s">
        <v>48</v>
      </c>
      <c r="C33" s="30" t="s">
        <v>20</v>
      </c>
      <c r="D33" s="31">
        <f>'[1]ТС исполнение'!D32</f>
        <v>9254</v>
      </c>
      <c r="E33" s="31">
        <f>'[1]ТС исполнение'!E32</f>
        <v>1715.1288439178086</v>
      </c>
      <c r="F33" s="32">
        <f t="shared" si="0"/>
        <v>-0.8146608121982053</v>
      </c>
      <c r="G33" s="29"/>
    </row>
    <row r="34" spans="1:10" x14ac:dyDescent="0.25">
      <c r="A34" s="17" t="s">
        <v>49</v>
      </c>
      <c r="B34" s="21" t="s">
        <v>50</v>
      </c>
      <c r="C34" s="30" t="s">
        <v>20</v>
      </c>
      <c r="D34" s="22">
        <f>D36+D37+D38+D39+D40+D41+D42+D43+D44+D45+D46+D47+D48+D49+D50+D51+D52</f>
        <v>2711412.5520294267</v>
      </c>
      <c r="E34" s="22">
        <f t="shared" ref="E34" si="1">E36+E37+E38+E39+E40+E41+E42+E43+E44+E45+E46+E47+E48+E49+E50+E51+E52</f>
        <v>1298169.5696461538</v>
      </c>
      <c r="F34" s="32">
        <f>E34/D34-1</f>
        <v>-0.52122019621303828</v>
      </c>
      <c r="G34" s="29"/>
      <c r="H34" s="36"/>
    </row>
    <row r="35" spans="1:10" x14ac:dyDescent="0.25">
      <c r="A35" s="39"/>
      <c r="B35" s="33" t="s">
        <v>18</v>
      </c>
      <c r="C35" s="30" t="s">
        <v>20</v>
      </c>
      <c r="D35" s="31"/>
      <c r="E35" s="34"/>
      <c r="F35" s="32"/>
      <c r="G35" s="29"/>
    </row>
    <row r="36" spans="1:10" x14ac:dyDescent="0.25">
      <c r="A36" s="39" t="s">
        <v>51</v>
      </c>
      <c r="B36" s="33" t="s">
        <v>52</v>
      </c>
      <c r="C36" s="30" t="s">
        <v>20</v>
      </c>
      <c r="D36" s="31">
        <f>'[1]ТС исполнение'!D35</f>
        <v>382670.62886460067</v>
      </c>
      <c r="E36" s="31">
        <f>'[1]ТС исполнение'!E35</f>
        <v>204879.74128775194</v>
      </c>
      <c r="F36" s="32">
        <f t="shared" si="0"/>
        <v>-0.46460552278172362</v>
      </c>
      <c r="G36" s="29"/>
    </row>
    <row r="37" spans="1:10" x14ac:dyDescent="0.25">
      <c r="A37" s="39" t="s">
        <v>53</v>
      </c>
      <c r="B37" s="33" t="s">
        <v>54</v>
      </c>
      <c r="C37" s="30" t="s">
        <v>20</v>
      </c>
      <c r="D37" s="31">
        <f>'[1]ТС исполнение'!D36</f>
        <v>14884.231540699999</v>
      </c>
      <c r="E37" s="31">
        <f>'[1]ТС исполнение'!E36</f>
        <v>8464.3454598021017</v>
      </c>
      <c r="F37" s="32">
        <f t="shared" si="0"/>
        <v>-0.43132129887546566</v>
      </c>
      <c r="G37" s="29"/>
      <c r="H37" s="36"/>
    </row>
    <row r="38" spans="1:10" ht="14.25" customHeight="1" x14ac:dyDescent="0.25">
      <c r="A38" s="39" t="s">
        <v>55</v>
      </c>
      <c r="B38" s="33" t="s">
        <v>56</v>
      </c>
      <c r="C38" s="30" t="s">
        <v>20</v>
      </c>
      <c r="D38" s="31">
        <f>'[1]ТС исполнение'!D39</f>
        <v>83036.950584155013</v>
      </c>
      <c r="E38" s="31">
        <f>'[1]ТС исполнение'!E39</f>
        <v>60687.401188483091</v>
      </c>
      <c r="F38" s="32">
        <f t="shared" si="0"/>
        <v>-0.26915185635365357</v>
      </c>
      <c r="G38" s="29"/>
      <c r="H38" s="36"/>
    </row>
    <row r="39" spans="1:10" x14ac:dyDescent="0.25">
      <c r="A39" s="39" t="s">
        <v>57</v>
      </c>
      <c r="B39" s="33" t="s">
        <v>58</v>
      </c>
      <c r="C39" s="30" t="s">
        <v>20</v>
      </c>
      <c r="D39" s="31">
        <f>'[1]ТС исполнение'!D40</f>
        <v>32778.042150000001</v>
      </c>
      <c r="E39" s="31">
        <f>'[1]ТС исполнение'!E40</f>
        <v>10975.296999999999</v>
      </c>
      <c r="F39" s="32">
        <f t="shared" si="0"/>
        <v>-0.66516313116645387</v>
      </c>
      <c r="G39" s="29"/>
    </row>
    <row r="40" spans="1:10" x14ac:dyDescent="0.25">
      <c r="A40" s="39" t="s">
        <v>59</v>
      </c>
      <c r="B40" s="33" t="s">
        <v>60</v>
      </c>
      <c r="C40" s="30" t="s">
        <v>20</v>
      </c>
      <c r="D40" s="31">
        <f>'[1]ТС исполнение'!D41</f>
        <v>17437.443356354674</v>
      </c>
      <c r="E40" s="31">
        <f>'[1]ТС исполнение'!E41</f>
        <v>6860.8055265600506</v>
      </c>
      <c r="F40" s="32">
        <f t="shared" si="0"/>
        <v>-0.60654750892367559</v>
      </c>
      <c r="G40" s="29"/>
    </row>
    <row r="41" spans="1:10" x14ac:dyDescent="0.25">
      <c r="A41" s="39" t="s">
        <v>61</v>
      </c>
      <c r="B41" s="33" t="s">
        <v>62</v>
      </c>
      <c r="C41" s="30" t="s">
        <v>20</v>
      </c>
      <c r="D41" s="31">
        <f>'[1]ТС исполнение'!D44</f>
        <v>180406.10634999999</v>
      </c>
      <c r="E41" s="31">
        <f>'[1]ТС исполнение'!E44</f>
        <v>83300.204989999998</v>
      </c>
      <c r="F41" s="32">
        <f t="shared" si="0"/>
        <v>-0.53826283003751552</v>
      </c>
      <c r="G41" s="29"/>
      <c r="H41" s="36"/>
      <c r="J41" s="26"/>
    </row>
    <row r="42" spans="1:10" ht="30" x14ac:dyDescent="0.25">
      <c r="A42" s="39" t="s">
        <v>63</v>
      </c>
      <c r="B42" s="33" t="s">
        <v>64</v>
      </c>
      <c r="C42" s="30" t="s">
        <v>20</v>
      </c>
      <c r="D42" s="31">
        <f>'[1]ТС исполнение'!D45</f>
        <v>326371.76236568141</v>
      </c>
      <c r="E42" s="31">
        <f>'[1]ТС исполнение'!E45</f>
        <v>210331.86329133145</v>
      </c>
      <c r="F42" s="32">
        <f t="shared" si="0"/>
        <v>-0.35554515572439049</v>
      </c>
      <c r="G42" s="29"/>
      <c r="H42" s="36"/>
      <c r="J42" s="26"/>
    </row>
    <row r="43" spans="1:10" x14ac:dyDescent="0.25">
      <c r="A43" s="39" t="s">
        <v>65</v>
      </c>
      <c r="B43" s="33" t="s">
        <v>66</v>
      </c>
      <c r="C43" s="30" t="s">
        <v>20</v>
      </c>
      <c r="D43" s="31">
        <f>'[1]ТС исполнение'!D48</f>
        <v>75704.951894804413</v>
      </c>
      <c r="E43" s="31">
        <f>'[1]ТС исполнение'!E48</f>
        <v>49003.101011639337</v>
      </c>
      <c r="F43" s="32">
        <f t="shared" si="0"/>
        <v>-0.35270943597280868</v>
      </c>
      <c r="G43" s="29"/>
    </row>
    <row r="44" spans="1:10" x14ac:dyDescent="0.25">
      <c r="A44" s="39" t="s">
        <v>67</v>
      </c>
      <c r="B44" s="33" t="s">
        <v>68</v>
      </c>
      <c r="C44" s="30" t="s">
        <v>20</v>
      </c>
      <c r="D44" s="31">
        <f>'[1]ТС исполнение'!D49</f>
        <v>439208.5319740338</v>
      </c>
      <c r="E44" s="31">
        <f>'[1]ТС исполнение'!E49</f>
        <v>152730.59420876383</v>
      </c>
      <c r="F44" s="32">
        <f t="shared" si="0"/>
        <v>-0.65225950069250183</v>
      </c>
      <c r="G44" s="29"/>
    </row>
    <row r="45" spans="1:10" x14ac:dyDescent="0.25">
      <c r="A45" s="39" t="s">
        <v>69</v>
      </c>
      <c r="B45" s="33" t="s">
        <v>70</v>
      </c>
      <c r="C45" s="30" t="s">
        <v>20</v>
      </c>
      <c r="D45" s="31">
        <f>'[1]ТС исполнение'!D53</f>
        <v>7436.1181664838587</v>
      </c>
      <c r="E45" s="31">
        <f>'[1]ТС исполнение'!E53</f>
        <v>3771.2</v>
      </c>
      <c r="F45" s="32">
        <f t="shared" si="0"/>
        <v>-0.49285367505352617</v>
      </c>
      <c r="G45" s="29"/>
      <c r="H45" s="36"/>
      <c r="J45" s="26"/>
    </row>
    <row r="46" spans="1:10" x14ac:dyDescent="0.25">
      <c r="A46" s="39" t="s">
        <v>71</v>
      </c>
      <c r="B46" s="33" t="s">
        <v>72</v>
      </c>
      <c r="C46" s="30" t="s">
        <v>20</v>
      </c>
      <c r="D46" s="31">
        <f>'[1]ТС исполнение'!D54</f>
        <v>81500.121679989999</v>
      </c>
      <c r="E46" s="31">
        <f>'[1]ТС исполнение'!E54</f>
        <v>52065.24747365489</v>
      </c>
      <c r="F46" s="32">
        <f t="shared" si="0"/>
        <v>-0.36116356147185968</v>
      </c>
      <c r="G46" s="29"/>
      <c r="H46" s="36"/>
      <c r="J46" s="26"/>
    </row>
    <row r="47" spans="1:10" ht="18.75" customHeight="1" x14ac:dyDescent="0.25">
      <c r="A47" s="39" t="s">
        <v>73</v>
      </c>
      <c r="B47" s="33" t="s">
        <v>74</v>
      </c>
      <c r="C47" s="30" t="s">
        <v>20</v>
      </c>
      <c r="D47" s="31">
        <f>'[1]ТС исполнение'!D55</f>
        <v>121718.472622</v>
      </c>
      <c r="E47" s="31">
        <f>'[1]ТС исполнение'!E55</f>
        <v>48441.507579999998</v>
      </c>
      <c r="F47" s="32">
        <f t="shared" si="0"/>
        <v>-0.60202008342286373</v>
      </c>
      <c r="G47" s="29"/>
      <c r="J47" s="26"/>
    </row>
    <row r="48" spans="1:10" x14ac:dyDescent="0.25">
      <c r="A48" s="39" t="s">
        <v>75</v>
      </c>
      <c r="B48" s="40" t="s">
        <v>76</v>
      </c>
      <c r="C48" s="30" t="s">
        <v>20</v>
      </c>
      <c r="D48" s="31">
        <f>'[1]ТС исполнение'!D56</f>
        <v>22272</v>
      </c>
      <c r="E48" s="31">
        <f>'[1]ТС исполнение'!E56</f>
        <v>10047.996569999999</v>
      </c>
      <c r="F48" s="32">
        <f t="shared" si="0"/>
        <v>-0.54885072871767249</v>
      </c>
      <c r="G48" s="29"/>
      <c r="H48" s="36"/>
    </row>
    <row r="49" spans="1:11" ht="16.5" customHeight="1" x14ac:dyDescent="0.25">
      <c r="A49" s="39" t="s">
        <v>77</v>
      </c>
      <c r="B49" s="33" t="s">
        <v>78</v>
      </c>
      <c r="C49" s="30" t="s">
        <v>20</v>
      </c>
      <c r="D49" s="31">
        <f>'[1]ТС исполнение'!D57</f>
        <v>756798</v>
      </c>
      <c r="E49" s="31">
        <f>'[1]ТС исполнение'!E57</f>
        <v>312998.6521326424</v>
      </c>
      <c r="F49" s="32">
        <f t="shared" si="0"/>
        <v>-0.58641717851706487</v>
      </c>
      <c r="G49" s="29"/>
    </row>
    <row r="50" spans="1:11" ht="28.5" customHeight="1" x14ac:dyDescent="0.25">
      <c r="A50" s="39" t="s">
        <v>79</v>
      </c>
      <c r="B50" s="33" t="s">
        <v>80</v>
      </c>
      <c r="C50" s="30" t="s">
        <v>20</v>
      </c>
      <c r="D50" s="31">
        <f>'[1]ТС исполнение'!D58</f>
        <v>28891.859826019303</v>
      </c>
      <c r="E50" s="31">
        <f>'[1]ТС исполнение'!E58</f>
        <v>23834.308155524952</v>
      </c>
      <c r="F50" s="32">
        <f t="shared" si="0"/>
        <v>-0.17505109400882679</v>
      </c>
      <c r="G50" s="29"/>
      <c r="H50" s="36"/>
    </row>
    <row r="51" spans="1:11" x14ac:dyDescent="0.25">
      <c r="A51" s="39" t="s">
        <v>81</v>
      </c>
      <c r="B51" s="33" t="s">
        <v>82</v>
      </c>
      <c r="C51" s="30" t="s">
        <v>20</v>
      </c>
      <c r="D51" s="31">
        <f>'[1]ТС исполнение'!D59</f>
        <v>54269.890550000004</v>
      </c>
      <c r="E51" s="31">
        <f>'[1]ТС исполнение'!E59</f>
        <v>3457.11931</v>
      </c>
      <c r="F51" s="32">
        <f t="shared" si="0"/>
        <v>-0.9362976546485775</v>
      </c>
      <c r="G51" s="29"/>
    </row>
    <row r="52" spans="1:11" ht="18.75" customHeight="1" x14ac:dyDescent="0.25">
      <c r="A52" s="39" t="s">
        <v>83</v>
      </c>
      <c r="B52" s="33" t="s">
        <v>84</v>
      </c>
      <c r="C52" s="30" t="s">
        <v>20</v>
      </c>
      <c r="D52" s="31">
        <f>'[1]ТС исполнение'!D60</f>
        <v>86027.440104603404</v>
      </c>
      <c r="E52" s="31">
        <f>'[1]ТС исполнение'!E60</f>
        <v>56320.184460000004</v>
      </c>
      <c r="F52" s="32">
        <f t="shared" si="0"/>
        <v>-0.34532302261326664</v>
      </c>
      <c r="G52" s="29"/>
    </row>
    <row r="53" spans="1:11" ht="30" x14ac:dyDescent="0.25">
      <c r="A53" s="39" t="s">
        <v>85</v>
      </c>
      <c r="B53" s="33" t="s">
        <v>86</v>
      </c>
      <c r="C53" s="30" t="s">
        <v>20</v>
      </c>
      <c r="D53" s="31">
        <f>'[1]ТС исполнение'!D61</f>
        <v>4033781.6794440001</v>
      </c>
      <c r="E53" s="31">
        <f>'[1]ТС исполнение'!E61</f>
        <v>1646285.33372</v>
      </c>
      <c r="F53" s="32">
        <f t="shared" si="0"/>
        <v>-0.59187544975242257</v>
      </c>
      <c r="G53" s="29"/>
    </row>
    <row r="54" spans="1:11" s="25" customFormat="1" ht="28.5" x14ac:dyDescent="0.25">
      <c r="A54" s="16" t="s">
        <v>87</v>
      </c>
      <c r="B54" s="21" t="s">
        <v>88</v>
      </c>
      <c r="C54" s="16" t="s">
        <v>20</v>
      </c>
      <c r="D54" s="22">
        <f>D56+D83</f>
        <v>3654740.6006867941</v>
      </c>
      <c r="E54" s="28">
        <f>E56+E83</f>
        <v>1638252.4082746489</v>
      </c>
      <c r="F54" s="23">
        <f t="shared" si="0"/>
        <v>-0.55174591379569027</v>
      </c>
      <c r="G54" s="29"/>
      <c r="I54" s="26"/>
      <c r="J54" s="12"/>
      <c r="K54" s="13"/>
    </row>
    <row r="55" spans="1:11" s="25" customFormat="1" x14ac:dyDescent="0.25">
      <c r="A55" s="16"/>
      <c r="B55" s="21" t="s">
        <v>18</v>
      </c>
      <c r="C55" s="16"/>
      <c r="D55" s="22"/>
      <c r="E55" s="28"/>
      <c r="F55" s="23"/>
      <c r="G55" s="29"/>
      <c r="I55" s="26"/>
      <c r="J55" s="12"/>
      <c r="K55" s="13"/>
    </row>
    <row r="56" spans="1:11" s="25" customFormat="1" ht="28.5" x14ac:dyDescent="0.25">
      <c r="A56" s="16">
        <v>6</v>
      </c>
      <c r="B56" s="21" t="s">
        <v>89</v>
      </c>
      <c r="C56" s="16" t="s">
        <v>20</v>
      </c>
      <c r="D56" s="22">
        <f>D57+D58+D59+D60+D62+D63+D61</f>
        <v>3625443.9542722143</v>
      </c>
      <c r="E56" s="22">
        <f>E57+E58+E59+E60+E62+E63+E61</f>
        <v>1617500.615194649</v>
      </c>
      <c r="F56" s="23">
        <f t="shared" si="0"/>
        <v>-0.55384757409128049</v>
      </c>
      <c r="G56" s="29"/>
      <c r="I56" s="26"/>
      <c r="J56" s="12"/>
      <c r="K56" s="13"/>
    </row>
    <row r="57" spans="1:11" ht="30" x14ac:dyDescent="0.25">
      <c r="A57" s="39" t="s">
        <v>90</v>
      </c>
      <c r="B57" s="33" t="s">
        <v>91</v>
      </c>
      <c r="C57" s="30" t="s">
        <v>20</v>
      </c>
      <c r="D57" s="31">
        <f>'[1]ТС исполнение'!D65</f>
        <v>1155156.3588323144</v>
      </c>
      <c r="E57" s="31">
        <f>'[1]ТС исполнение'!E65</f>
        <v>600833.22819569241</v>
      </c>
      <c r="F57" s="32">
        <f t="shared" si="0"/>
        <v>-0.47986848394875092</v>
      </c>
      <c r="G57" s="29"/>
    </row>
    <row r="58" spans="1:11" x14ac:dyDescent="0.25">
      <c r="A58" s="39" t="s">
        <v>92</v>
      </c>
      <c r="B58" s="33" t="s">
        <v>93</v>
      </c>
      <c r="C58" s="30" t="s">
        <v>20</v>
      </c>
      <c r="D58" s="31">
        <f>'[1]ТС исполнение'!D66</f>
        <v>111819.13553496804</v>
      </c>
      <c r="E58" s="31">
        <f>'[1]ТС исполнение'!E66</f>
        <v>58160.656489343033</v>
      </c>
      <c r="F58" s="32">
        <f t="shared" si="0"/>
        <v>-0.47986848394875081</v>
      </c>
      <c r="G58" s="29"/>
    </row>
    <row r="59" spans="1:11" x14ac:dyDescent="0.25">
      <c r="A59" s="39" t="s">
        <v>94</v>
      </c>
      <c r="B59" s="33" t="s">
        <v>33</v>
      </c>
      <c r="C59" s="30" t="s">
        <v>20</v>
      </c>
      <c r="D59" s="31">
        <f>'[1]ТС исполнение'!D67</f>
        <v>34342.486343663397</v>
      </c>
      <c r="E59" s="31">
        <f>'[1]ТС исполнение'!E67</f>
        <v>12759.660776428074</v>
      </c>
      <c r="F59" s="32">
        <f t="shared" si="0"/>
        <v>-0.62845844506589188</v>
      </c>
      <c r="G59" s="29"/>
    </row>
    <row r="60" spans="1:11" ht="30" x14ac:dyDescent="0.25">
      <c r="A60" s="39" t="s">
        <v>95</v>
      </c>
      <c r="B60" s="33" t="s">
        <v>35</v>
      </c>
      <c r="C60" s="30" t="s">
        <v>20</v>
      </c>
      <c r="D60" s="31">
        <f>'[1]ТС исполнение'!D68</f>
        <v>36387.425303217904</v>
      </c>
      <c r="E60" s="31">
        <f>'[1]ТС исполнение'!E68</f>
        <v>14329.0244608907</v>
      </c>
      <c r="F60" s="32">
        <f t="shared" si="0"/>
        <v>-0.6062094434688261</v>
      </c>
      <c r="G60" s="29"/>
    </row>
    <row r="61" spans="1:11" ht="30" x14ac:dyDescent="0.25">
      <c r="A61" s="39" t="s">
        <v>96</v>
      </c>
      <c r="B61" s="33" t="s">
        <v>97</v>
      </c>
      <c r="C61" s="30" t="s">
        <v>20</v>
      </c>
      <c r="D61" s="31">
        <f>'[1]ТС исполнение'!D69</f>
        <v>4682.0159999999996</v>
      </c>
      <c r="E61" s="31">
        <f>'[1]ТС исполнение'!E69</f>
        <v>2753.6953489632956</v>
      </c>
      <c r="F61" s="32">
        <f t="shared" si="0"/>
        <v>-0.41185691185948625</v>
      </c>
      <c r="G61" s="29"/>
    </row>
    <row r="62" spans="1:11" s="25" customFormat="1" ht="28.5" x14ac:dyDescent="0.25">
      <c r="A62" s="17" t="s">
        <v>96</v>
      </c>
      <c r="B62" s="21" t="s">
        <v>98</v>
      </c>
      <c r="C62" s="16" t="s">
        <v>20</v>
      </c>
      <c r="D62" s="22">
        <v>2002766.7009999999</v>
      </c>
      <c r="E62" s="22">
        <f>'[1]ТС исполнение'!E70</f>
        <v>722594.31571147894</v>
      </c>
      <c r="F62" s="23">
        <f t="shared" si="0"/>
        <v>-0.63920195230393984</v>
      </c>
      <c r="G62" s="29"/>
      <c r="H62" s="38"/>
      <c r="I62" s="26"/>
      <c r="J62" s="12"/>
      <c r="K62" s="13"/>
    </row>
    <row r="63" spans="1:11" s="25" customFormat="1" ht="28.5" x14ac:dyDescent="0.25">
      <c r="A63" s="17" t="s">
        <v>99</v>
      </c>
      <c r="B63" s="21" t="s">
        <v>100</v>
      </c>
      <c r="C63" s="16" t="s">
        <v>20</v>
      </c>
      <c r="D63" s="22">
        <f>D65+D66+D67+D68+D69+D70+D71+D72+D73+D74+D75+D76+D77+D78+D79+D80+D81+D82</f>
        <v>280289.83125805133</v>
      </c>
      <c r="E63" s="28">
        <f>E65+E66+E67+E68+E69+E70+E71+E72+E73+E74+E75+E76+E77+E78+E79+E80+E81+E82</f>
        <v>206070.03421185238</v>
      </c>
      <c r="F63" s="23">
        <f t="shared" si="0"/>
        <v>-0.26479660968459406</v>
      </c>
      <c r="G63" s="29"/>
      <c r="H63" s="38"/>
      <c r="I63" s="26"/>
      <c r="J63" s="26"/>
      <c r="K63" s="13"/>
    </row>
    <row r="64" spans="1:11" x14ac:dyDescent="0.25">
      <c r="A64" s="39"/>
      <c r="B64" s="33" t="s">
        <v>101</v>
      </c>
      <c r="C64" s="30"/>
      <c r="D64" s="31"/>
      <c r="E64" s="34"/>
      <c r="F64" s="23"/>
      <c r="G64" s="29"/>
      <c r="J64" s="26"/>
    </row>
    <row r="65" spans="1:10" x14ac:dyDescent="0.25">
      <c r="A65" s="39" t="s">
        <v>102</v>
      </c>
      <c r="B65" s="33" t="s">
        <v>103</v>
      </c>
      <c r="C65" s="30" t="s">
        <v>20</v>
      </c>
      <c r="D65" s="31">
        <f>'[1]ТС исполнение'!D77</f>
        <v>12849.8305</v>
      </c>
      <c r="E65" s="31">
        <f>'[1]ТС исполнение'!E77</f>
        <v>6739.4831799999993</v>
      </c>
      <c r="F65" s="32">
        <f t="shared" si="0"/>
        <v>-0.47551968253589028</v>
      </c>
      <c r="G65" s="29"/>
      <c r="J65" s="41"/>
    </row>
    <row r="66" spans="1:10" x14ac:dyDescent="0.25">
      <c r="A66" s="39" t="s">
        <v>104</v>
      </c>
      <c r="B66" s="33" t="s">
        <v>105</v>
      </c>
      <c r="C66" s="30" t="s">
        <v>20</v>
      </c>
      <c r="D66" s="31">
        <f>'[1]ТС исполнение'!D78</f>
        <v>36777.7900066</v>
      </c>
      <c r="E66" s="31">
        <f>'[1]ТС исполнение'!E78</f>
        <v>21751.90999911843</v>
      </c>
      <c r="F66" s="32">
        <f t="shared" si="0"/>
        <v>-0.40855853505023232</v>
      </c>
      <c r="G66" s="29"/>
      <c r="H66" s="36"/>
      <c r="J66" s="26"/>
    </row>
    <row r="67" spans="1:10" x14ac:dyDescent="0.25">
      <c r="A67" s="39" t="s">
        <v>106</v>
      </c>
      <c r="B67" s="33" t="s">
        <v>56</v>
      </c>
      <c r="C67" s="30" t="s">
        <v>20</v>
      </c>
      <c r="D67" s="31">
        <f>'[1]ТС исполнение'!D81</f>
        <v>1856.9669292500648</v>
      </c>
      <c r="E67" s="31">
        <f>'[1]ТС исполнение'!E81</f>
        <v>664.2998847228057</v>
      </c>
      <c r="F67" s="32">
        <f t="shared" si="0"/>
        <v>-0.64226617380252282</v>
      </c>
      <c r="G67" s="29"/>
      <c r="H67" s="36"/>
      <c r="J67" s="26"/>
    </row>
    <row r="68" spans="1:10" x14ac:dyDescent="0.25">
      <c r="A68" s="39" t="s">
        <v>107</v>
      </c>
      <c r="B68" s="33" t="s">
        <v>108</v>
      </c>
      <c r="C68" s="30" t="s">
        <v>20</v>
      </c>
      <c r="D68" s="31">
        <f>'[1]ТС исполнение'!D82</f>
        <v>61648.490240714287</v>
      </c>
      <c r="E68" s="31">
        <f>'[1]ТС исполнение'!E82</f>
        <v>47023.500341379309</v>
      </c>
      <c r="F68" s="32">
        <f t="shared" si="0"/>
        <v>-0.23723192315383335</v>
      </c>
      <c r="G68" s="29"/>
      <c r="J68" s="26"/>
    </row>
    <row r="69" spans="1:10" x14ac:dyDescent="0.25">
      <c r="A69" s="39" t="s">
        <v>109</v>
      </c>
      <c r="B69" s="33" t="s">
        <v>110</v>
      </c>
      <c r="C69" s="30" t="s">
        <v>20</v>
      </c>
      <c r="D69" s="31">
        <f>'[1]ТС исполнение'!D87</f>
        <v>2248.0990315915201</v>
      </c>
      <c r="E69" s="31">
        <f>'[1]ТС исполнение'!E87</f>
        <v>1259.7570340628129</v>
      </c>
      <c r="F69" s="32">
        <f t="shared" si="0"/>
        <v>-0.43963454618323461</v>
      </c>
      <c r="G69" s="29"/>
    </row>
    <row r="70" spans="1:10" x14ac:dyDescent="0.25">
      <c r="A70" s="39" t="s">
        <v>111</v>
      </c>
      <c r="B70" s="33" t="s">
        <v>112</v>
      </c>
      <c r="C70" s="30" t="s">
        <v>20</v>
      </c>
      <c r="D70" s="31">
        <f>'[1]ТС исполнение'!D88</f>
        <v>11203.3788724447</v>
      </c>
      <c r="E70" s="31">
        <f>'[1]ТС исполнение'!E88</f>
        <v>7020.8606267395835</v>
      </c>
      <c r="F70" s="32">
        <f t="shared" si="0"/>
        <v>-0.37332650206021689</v>
      </c>
      <c r="G70" s="29"/>
      <c r="J70" s="26"/>
    </row>
    <row r="71" spans="1:10" x14ac:dyDescent="0.25">
      <c r="A71" s="39" t="s">
        <v>113</v>
      </c>
      <c r="B71" s="33" t="s">
        <v>114</v>
      </c>
      <c r="C71" s="30" t="s">
        <v>20</v>
      </c>
      <c r="D71" s="31">
        <f>'[1]ТС исполнение'!D91</f>
        <v>10336</v>
      </c>
      <c r="E71" s="31">
        <f>'[1]ТС исполнение'!E91</f>
        <v>5155.4867686425496</v>
      </c>
      <c r="F71" s="32">
        <f t="shared" si="0"/>
        <v>-0.50121064544866978</v>
      </c>
      <c r="G71" s="29"/>
      <c r="H71" s="12"/>
    </row>
    <row r="72" spans="1:10" x14ac:dyDescent="0.25">
      <c r="A72" s="39" t="s">
        <v>115</v>
      </c>
      <c r="B72" s="33" t="s">
        <v>62</v>
      </c>
      <c r="C72" s="30" t="s">
        <v>20</v>
      </c>
      <c r="D72" s="31">
        <f>'[1]ТС исполнение'!D94</f>
        <v>33436.424270033225</v>
      </c>
      <c r="E72" s="31">
        <f>'[1]ТС исполнение'!E94</f>
        <v>56560.150223323726</v>
      </c>
      <c r="F72" s="32">
        <f t="shared" si="0"/>
        <v>0.69157293155939259</v>
      </c>
      <c r="G72" s="29"/>
      <c r="H72" s="36"/>
    </row>
    <row r="73" spans="1:10" ht="30" x14ac:dyDescent="0.25">
      <c r="A73" s="39" t="s">
        <v>116</v>
      </c>
      <c r="B73" s="33" t="s">
        <v>64</v>
      </c>
      <c r="C73" s="30" t="s">
        <v>20</v>
      </c>
      <c r="D73" s="31">
        <f>'[1]ТС исполнение'!D97</f>
        <v>47461.010501288074</v>
      </c>
      <c r="E73" s="31">
        <f>'[1]ТС исполнение'!E97</f>
        <v>26059.020295184979</v>
      </c>
      <c r="F73" s="32">
        <f t="shared" si="0"/>
        <v>-0.45093835929857107</v>
      </c>
      <c r="G73" s="29"/>
      <c r="H73" s="36"/>
      <c r="J73" s="26"/>
    </row>
    <row r="74" spans="1:10" ht="18" customHeight="1" x14ac:dyDescent="0.25">
      <c r="A74" s="39" t="s">
        <v>117</v>
      </c>
      <c r="B74" s="33" t="s">
        <v>118</v>
      </c>
      <c r="C74" s="30" t="s">
        <v>20</v>
      </c>
      <c r="D74" s="31">
        <f>'[1]ТС исполнение'!D98</f>
        <v>6732.4830831692198</v>
      </c>
      <c r="E74" s="31">
        <f>'[1]ТС исполнение'!E98</f>
        <v>4138.1876250267951</v>
      </c>
      <c r="F74" s="32">
        <f t="shared" si="0"/>
        <v>-0.38534006340513483</v>
      </c>
      <c r="G74" s="29"/>
    </row>
    <row r="75" spans="1:10" ht="26.25" customHeight="1" x14ac:dyDescent="0.25">
      <c r="A75" s="39" t="s">
        <v>119</v>
      </c>
      <c r="B75" s="33" t="s">
        <v>80</v>
      </c>
      <c r="C75" s="30" t="s">
        <v>20</v>
      </c>
      <c r="D75" s="31">
        <f>'[1]ТС исполнение'!D99</f>
        <v>145.53560001400001</v>
      </c>
      <c r="E75" s="31">
        <f>'[1]ТС исполнение'!E99</f>
        <v>371.00893378750965</v>
      </c>
      <c r="F75" s="32">
        <f t="shared" si="0"/>
        <v>1.5492658411537787</v>
      </c>
      <c r="G75" s="29"/>
      <c r="H75" s="36"/>
    </row>
    <row r="76" spans="1:10" x14ac:dyDescent="0.25">
      <c r="A76" s="39" t="s">
        <v>120</v>
      </c>
      <c r="B76" s="33" t="s">
        <v>52</v>
      </c>
      <c r="C76" s="30" t="s">
        <v>20</v>
      </c>
      <c r="D76" s="31">
        <f>'[1]ТС исполнение'!D100</f>
        <v>13728.949987338079</v>
      </c>
      <c r="E76" s="31">
        <f>'[1]ТС исполнение'!E100</f>
        <v>7655.4935845743694</v>
      </c>
      <c r="F76" s="32">
        <f t="shared" si="0"/>
        <v>-0.44238316902349639</v>
      </c>
      <c r="G76" s="29"/>
    </row>
    <row r="77" spans="1:10" x14ac:dyDescent="0.25">
      <c r="A77" s="39" t="s">
        <v>121</v>
      </c>
      <c r="B77" s="33" t="s">
        <v>122</v>
      </c>
      <c r="C77" s="30" t="s">
        <v>20</v>
      </c>
      <c r="D77" s="31">
        <f>'[1]ТС исполнение'!D101</f>
        <v>1636.6610000000001</v>
      </c>
      <c r="E77" s="31">
        <f>'[1]ТС исполнение'!E101</f>
        <v>712.42</v>
      </c>
      <c r="F77" s="32">
        <f t="shared" si="0"/>
        <v>-0.56471132384776079</v>
      </c>
      <c r="G77" s="29"/>
    </row>
    <row r="78" spans="1:10" ht="18.75" customHeight="1" x14ac:dyDescent="0.25">
      <c r="A78" s="39" t="s">
        <v>123</v>
      </c>
      <c r="B78" s="33" t="s">
        <v>124</v>
      </c>
      <c r="C78" s="30" t="s">
        <v>20</v>
      </c>
      <c r="D78" s="31">
        <f>'[1]ТС исполнение'!D102</f>
        <v>37.836375009412116</v>
      </c>
      <c r="E78" s="31">
        <f>'[1]ТС исполнение'!E102</f>
        <v>287.06324965877172</v>
      </c>
      <c r="F78" s="32">
        <f t="shared" ref="F78:F93" si="2">E78/D78-1</f>
        <v>6.5869649137202577</v>
      </c>
      <c r="G78" s="29"/>
    </row>
    <row r="79" spans="1:10" x14ac:dyDescent="0.25">
      <c r="A79" s="39" t="s">
        <v>125</v>
      </c>
      <c r="B79" s="33" t="s">
        <v>126</v>
      </c>
      <c r="C79" s="30" t="s">
        <v>20</v>
      </c>
      <c r="D79" s="31">
        <f>'[1]ТС исполнение'!D103</f>
        <v>1841.4975786060002</v>
      </c>
      <c r="E79" s="31">
        <f>'[1]ТС исполнение'!E103</f>
        <v>428.69597727901601</v>
      </c>
      <c r="F79" s="32">
        <f t="shared" si="2"/>
        <v>-0.76720253001715288</v>
      </c>
      <c r="G79" s="29"/>
    </row>
    <row r="80" spans="1:10" x14ac:dyDescent="0.25">
      <c r="A80" s="39" t="s">
        <v>127</v>
      </c>
      <c r="B80" s="33" t="s">
        <v>128</v>
      </c>
      <c r="C80" s="30" t="s">
        <v>20</v>
      </c>
      <c r="D80" s="31">
        <f>'[1]ТС исполнение'!D104</f>
        <v>4257.018541992722</v>
      </c>
      <c r="E80" s="31">
        <f>'[1]ТС исполнение'!E104</f>
        <v>3322.0525503517283</v>
      </c>
      <c r="F80" s="32">
        <f t="shared" si="2"/>
        <v>-0.21962929745740167</v>
      </c>
      <c r="G80" s="29"/>
      <c r="H80" s="36"/>
    </row>
    <row r="81" spans="1:11" ht="29.25" customHeight="1" x14ac:dyDescent="0.25">
      <c r="A81" s="39" t="s">
        <v>129</v>
      </c>
      <c r="B81" s="40" t="s">
        <v>130</v>
      </c>
      <c r="C81" s="30" t="s">
        <v>20</v>
      </c>
      <c r="D81" s="31">
        <f>'[1]ТС исполнение'!D105</f>
        <v>33773.864000000001</v>
      </c>
      <c r="E81" s="31">
        <f>'[1]ТС исполнение'!E105</f>
        <v>16870.553758000002</v>
      </c>
      <c r="F81" s="32">
        <f t="shared" si="2"/>
        <v>-0.50048493835351504</v>
      </c>
      <c r="G81" s="29"/>
    </row>
    <row r="82" spans="1:11" x14ac:dyDescent="0.25">
      <c r="A82" s="39" t="s">
        <v>131</v>
      </c>
      <c r="B82" s="33" t="s">
        <v>132</v>
      </c>
      <c r="C82" s="30" t="s">
        <v>20</v>
      </c>
      <c r="D82" s="31">
        <f>'[1]ТС исполнение'!D106</f>
        <v>317.99473999999998</v>
      </c>
      <c r="E82" s="31">
        <f>'[1]ТС исполнение'!E106</f>
        <v>50.090180000000004</v>
      </c>
      <c r="F82" s="32">
        <f t="shared" si="2"/>
        <v>-0.84248110519060782</v>
      </c>
      <c r="G82" s="29"/>
    </row>
    <row r="83" spans="1:11" x14ac:dyDescent="0.25">
      <c r="A83" s="30">
        <v>7</v>
      </c>
      <c r="B83" s="33" t="s">
        <v>133</v>
      </c>
      <c r="C83" s="30" t="s">
        <v>20</v>
      </c>
      <c r="D83" s="31">
        <f>'[1]ТС исполнение'!D107</f>
        <v>29296.646414579995</v>
      </c>
      <c r="E83" s="31">
        <f>'[1]ТС исполнение'!E107</f>
        <v>20751.793080000003</v>
      </c>
      <c r="F83" s="32">
        <f t="shared" si="2"/>
        <v>-0.29166660284801382</v>
      </c>
      <c r="G83" s="29"/>
    </row>
    <row r="84" spans="1:11" s="25" customFormat="1" ht="28.5" x14ac:dyDescent="0.25">
      <c r="A84" s="16" t="s">
        <v>134</v>
      </c>
      <c r="B84" s="21" t="s">
        <v>135</v>
      </c>
      <c r="C84" s="16" t="s">
        <v>20</v>
      </c>
      <c r="D84" s="22">
        <f>D12+D54</f>
        <v>115988148.13993117</v>
      </c>
      <c r="E84" s="28">
        <f>E12+E54</f>
        <v>54587210.893731244</v>
      </c>
      <c r="F84" s="23">
        <f t="shared" si="2"/>
        <v>-0.52937251116488393</v>
      </c>
      <c r="G84" s="29"/>
      <c r="H84" s="38"/>
      <c r="I84" s="12"/>
      <c r="J84" s="12"/>
      <c r="K84" s="13"/>
    </row>
    <row r="85" spans="1:11" s="25" customFormat="1" ht="28.5" x14ac:dyDescent="0.25">
      <c r="A85" s="16" t="s">
        <v>136</v>
      </c>
      <c r="B85" s="21" t="s">
        <v>137</v>
      </c>
      <c r="C85" s="16" t="s">
        <v>20</v>
      </c>
      <c r="D85" s="22">
        <v>34148473</v>
      </c>
      <c r="E85" s="22">
        <f>E88-E84-E87+E86</f>
        <v>17879193.561496023</v>
      </c>
      <c r="F85" s="23">
        <f>E85/D85-1</f>
        <v>-0.47642772895010499</v>
      </c>
      <c r="G85" s="29"/>
      <c r="H85" s="38"/>
      <c r="I85" s="12"/>
      <c r="J85" s="12"/>
      <c r="K85" s="13"/>
    </row>
    <row r="86" spans="1:11" s="25" customFormat="1" ht="14.25" customHeight="1" x14ac:dyDescent="0.25">
      <c r="A86" s="16" t="s">
        <v>138</v>
      </c>
      <c r="B86" s="21" t="s">
        <v>139</v>
      </c>
      <c r="C86" s="16" t="s">
        <v>20</v>
      </c>
      <c r="D86" s="22">
        <v>2103023.1399999997</v>
      </c>
      <c r="E86" s="28">
        <f>E89/D89*D86</f>
        <v>1052399.8315815644</v>
      </c>
      <c r="F86" s="23">
        <f t="shared" ref="F86:F87" si="3">E86/D86-1</f>
        <v>-0.49957762633959202</v>
      </c>
      <c r="G86" s="29"/>
      <c r="H86" s="38"/>
      <c r="I86" s="12"/>
      <c r="J86" s="12"/>
      <c r="K86" s="13"/>
    </row>
    <row r="87" spans="1:11" s="25" customFormat="1" ht="45.75" customHeight="1" x14ac:dyDescent="0.25">
      <c r="A87" s="16" t="s">
        <v>140</v>
      </c>
      <c r="B87" s="21" t="s">
        <v>141</v>
      </c>
      <c r="C87" s="16" t="s">
        <v>20</v>
      </c>
      <c r="D87" s="22">
        <v>5303038.0896302164</v>
      </c>
      <c r="E87" s="28">
        <f>E89/D89*D87</f>
        <v>2653758.9084243081</v>
      </c>
      <c r="F87" s="23">
        <f t="shared" si="3"/>
        <v>-0.49957762633959202</v>
      </c>
      <c r="G87" s="29"/>
      <c r="H87" s="38"/>
      <c r="I87" s="12"/>
      <c r="J87" s="12"/>
      <c r="K87" s="13"/>
    </row>
    <row r="88" spans="1:11" s="25" customFormat="1" ht="22.5" customHeight="1" x14ac:dyDescent="0.25">
      <c r="A88" s="16" t="s">
        <v>142</v>
      </c>
      <c r="B88" s="21" t="s">
        <v>143</v>
      </c>
      <c r="C88" s="16" t="s">
        <v>20</v>
      </c>
      <c r="D88" s="22">
        <f>D84-D86+D87+D85</f>
        <v>153336636.0895614</v>
      </c>
      <c r="E88" s="22">
        <f>'[1]ТС исполнение'!E112</f>
        <v>74067763.532070011</v>
      </c>
      <c r="F88" s="23">
        <f t="shared" si="2"/>
        <v>-0.51695977281770911</v>
      </c>
      <c r="G88" s="29"/>
      <c r="H88" s="38"/>
      <c r="I88" s="12"/>
      <c r="J88" s="12"/>
      <c r="K88" s="13"/>
    </row>
    <row r="89" spans="1:11" s="25" customFormat="1" ht="22.5" customHeight="1" x14ac:dyDescent="0.25">
      <c r="A89" s="16" t="s">
        <v>144</v>
      </c>
      <c r="B89" s="21" t="s">
        <v>145</v>
      </c>
      <c r="C89" s="28" t="s">
        <v>146</v>
      </c>
      <c r="D89" s="22">
        <v>10245402.130000001</v>
      </c>
      <c r="E89" s="22">
        <f>'[1]ТС исполнение'!E113</f>
        <v>5127028.4529999997</v>
      </c>
      <c r="F89" s="23">
        <f t="shared" si="2"/>
        <v>-0.49957762633959202</v>
      </c>
      <c r="G89" s="29"/>
      <c r="H89" s="38"/>
      <c r="I89" s="12"/>
      <c r="J89" s="12"/>
      <c r="K89" s="13"/>
    </row>
    <row r="90" spans="1:11" s="25" customFormat="1" ht="23.25" customHeight="1" x14ac:dyDescent="0.25">
      <c r="A90" s="42" t="s">
        <v>147</v>
      </c>
      <c r="B90" s="43" t="s">
        <v>148</v>
      </c>
      <c r="C90" s="16" t="s">
        <v>149</v>
      </c>
      <c r="D90" s="44">
        <v>0.1205</v>
      </c>
      <c r="E90" s="44">
        <f>'[1]ТС исполнение'!E114</f>
        <v>0.12123933217229339</v>
      </c>
      <c r="F90" s="23">
        <f t="shared" si="2"/>
        <v>6.1355366995303751E-3</v>
      </c>
      <c r="G90" s="29"/>
      <c r="H90" s="38"/>
      <c r="I90" s="12"/>
      <c r="J90" s="12"/>
      <c r="K90" s="13"/>
    </row>
    <row r="91" spans="1:11" s="25" customFormat="1" ht="33.75" customHeight="1" x14ac:dyDescent="0.25">
      <c r="A91" s="42"/>
      <c r="B91" s="43"/>
      <c r="C91" s="28" t="s">
        <v>146</v>
      </c>
      <c r="D91" s="22">
        <v>1404957.23</v>
      </c>
      <c r="E91" s="22">
        <f>'[1]ТС исполнение'!E115</f>
        <v>689791.5839999998</v>
      </c>
      <c r="F91" s="23">
        <f t="shared" si="2"/>
        <v>-0.50903019019304963</v>
      </c>
      <c r="G91" s="45"/>
      <c r="H91" s="38"/>
      <c r="I91" s="12"/>
      <c r="J91" s="12"/>
      <c r="K91" s="13"/>
    </row>
    <row r="92" spans="1:11" s="25" customFormat="1" ht="72.75" customHeight="1" x14ac:dyDescent="0.25">
      <c r="A92" s="16" t="s">
        <v>150</v>
      </c>
      <c r="B92" s="21" t="s">
        <v>151</v>
      </c>
      <c r="C92" s="16" t="s">
        <v>152</v>
      </c>
      <c r="D92" s="46" t="s">
        <v>153</v>
      </c>
      <c r="E92" s="46"/>
      <c r="F92" s="46"/>
      <c r="G92" s="47"/>
      <c r="H92" s="38"/>
      <c r="I92" s="12"/>
      <c r="J92" s="12"/>
      <c r="K92" s="13"/>
    </row>
    <row r="93" spans="1:11" x14ac:dyDescent="0.25">
      <c r="B93" s="48"/>
      <c r="D93" s="49"/>
      <c r="E93" s="49"/>
      <c r="G93" s="50"/>
      <c r="H93" s="51"/>
      <c r="K93" s="27"/>
    </row>
    <row r="94" spans="1:11" s="25" customFormat="1" ht="25.5" customHeight="1" x14ac:dyDescent="0.25">
      <c r="B94" s="52"/>
      <c r="C94" s="18"/>
      <c r="D94" s="20"/>
      <c r="E94" s="20"/>
      <c r="F94" s="1"/>
      <c r="G94" s="53"/>
      <c r="H94" s="20"/>
      <c r="I94" s="26"/>
      <c r="J94" s="12"/>
      <c r="K94" s="27"/>
    </row>
    <row r="95" spans="1:11" ht="25.5" customHeight="1" x14ac:dyDescent="0.25">
      <c r="B95" s="1"/>
      <c r="C95" s="1"/>
      <c r="D95" s="54"/>
      <c r="E95" s="55"/>
      <c r="F95" s="56"/>
      <c r="G95" s="57"/>
      <c r="H95" s="58"/>
      <c r="K95" s="27"/>
    </row>
    <row r="96" spans="1:11" ht="25.5" customHeight="1" x14ac:dyDescent="0.2">
      <c r="B96" s="1"/>
      <c r="C96" s="1"/>
      <c r="D96" s="36"/>
      <c r="E96" s="59"/>
      <c r="G96" s="60"/>
      <c r="H96" s="61"/>
    </row>
    <row r="97" spans="1:11" s="25" customFormat="1" ht="25.5" customHeight="1" x14ac:dyDescent="0.2">
      <c r="B97" s="1"/>
      <c r="C97" s="1"/>
      <c r="D97" s="36"/>
      <c r="E97" s="55"/>
      <c r="F97" s="1"/>
      <c r="G97" s="60"/>
      <c r="H97" s="20"/>
      <c r="I97" s="26"/>
      <c r="J97" s="12"/>
      <c r="K97" s="27"/>
    </row>
    <row r="98" spans="1:11" ht="25.5" customHeight="1" x14ac:dyDescent="0.25">
      <c r="B98" s="62"/>
      <c r="C98" s="62"/>
      <c r="D98" s="62"/>
      <c r="E98" s="20"/>
      <c r="G98" s="53"/>
      <c r="H98" s="20"/>
    </row>
    <row r="99" spans="1:11" ht="25.5" customHeight="1" x14ac:dyDescent="0.25">
      <c r="B99" s="62"/>
      <c r="C99" s="62"/>
      <c r="D99" s="62"/>
      <c r="E99" s="20"/>
      <c r="G99" s="53"/>
      <c r="H99" s="20"/>
    </row>
    <row r="100" spans="1:11" ht="25.5" customHeight="1" x14ac:dyDescent="0.25">
      <c r="B100" s="62"/>
      <c r="C100" s="62"/>
      <c r="D100" s="62"/>
      <c r="E100" s="20"/>
      <c r="G100" s="53"/>
      <c r="H100" s="20"/>
    </row>
    <row r="101" spans="1:11" ht="25.5" customHeight="1" x14ac:dyDescent="0.25">
      <c r="B101" s="62"/>
      <c r="C101" s="62"/>
      <c r="D101" s="62"/>
      <c r="E101" s="20"/>
      <c r="G101" s="53"/>
      <c r="H101" s="20"/>
    </row>
    <row r="102" spans="1:11" s="25" customFormat="1" ht="25.5" customHeight="1" x14ac:dyDescent="0.25">
      <c r="B102" s="62"/>
      <c r="C102" s="62"/>
      <c r="D102" s="62"/>
      <c r="E102" s="20"/>
      <c r="F102" s="1"/>
      <c r="G102" s="53"/>
      <c r="H102" s="20"/>
      <c r="I102" s="26"/>
      <c r="J102" s="12"/>
      <c r="K102" s="27"/>
    </row>
    <row r="103" spans="1:11" s="63" customFormat="1" ht="31.5" customHeight="1" x14ac:dyDescent="0.25">
      <c r="B103" s="64"/>
      <c r="C103" s="64"/>
      <c r="D103" s="64"/>
      <c r="E103" s="65"/>
      <c r="G103" s="66"/>
      <c r="I103" s="67"/>
      <c r="J103" s="67"/>
      <c r="K103" s="68"/>
    </row>
    <row r="104" spans="1:11" ht="11.25" customHeight="1" x14ac:dyDescent="0.25">
      <c r="B104" s="69"/>
      <c r="C104" s="69"/>
      <c r="D104" s="69"/>
      <c r="E104" s="3"/>
    </row>
    <row r="105" spans="1:11" ht="39.75" customHeight="1" x14ac:dyDescent="0.25">
      <c r="A105" s="25"/>
      <c r="B105" s="62"/>
      <c r="C105" s="62"/>
      <c r="D105" s="62"/>
      <c r="E105" s="3"/>
    </row>
    <row r="106" spans="1:11" s="25" customFormat="1" x14ac:dyDescent="0.25">
      <c r="A106" s="1"/>
      <c r="B106" s="70"/>
      <c r="C106" s="18"/>
      <c r="D106" s="20"/>
      <c r="E106" s="71"/>
      <c r="F106" s="1"/>
      <c r="G106" s="15"/>
      <c r="H106" s="72"/>
      <c r="I106" s="26"/>
      <c r="J106" s="12"/>
      <c r="K106" s="27"/>
    </row>
    <row r="107" spans="1:11" x14ac:dyDescent="0.25">
      <c r="B107" s="1"/>
      <c r="C107" s="1"/>
      <c r="D107" s="36"/>
      <c r="E107" s="36"/>
      <c r="G107" s="53"/>
    </row>
    <row r="108" spans="1:11" x14ac:dyDescent="0.25">
      <c r="B108" s="1"/>
      <c r="C108" s="1"/>
      <c r="D108" s="54"/>
      <c r="E108" s="36"/>
      <c r="G108" s="53"/>
    </row>
    <row r="109" spans="1:11" x14ac:dyDescent="0.25">
      <c r="B109" s="1"/>
      <c r="C109" s="1"/>
      <c r="D109" s="36"/>
      <c r="E109" s="36"/>
      <c r="G109" s="53"/>
    </row>
    <row r="110" spans="1:11" x14ac:dyDescent="0.25">
      <c r="B110" s="1"/>
      <c r="C110" s="1"/>
      <c r="D110" s="36"/>
      <c r="E110" s="36"/>
      <c r="G110" s="53"/>
    </row>
    <row r="111" spans="1:11" x14ac:dyDescent="0.25">
      <c r="B111" s="1"/>
      <c r="C111" s="1"/>
      <c r="D111" s="36"/>
      <c r="E111" s="36"/>
      <c r="G111" s="53"/>
    </row>
    <row r="112" spans="1:11" x14ac:dyDescent="0.25">
      <c r="B112" s="1"/>
      <c r="C112" s="1"/>
      <c r="D112" s="36"/>
      <c r="E112" s="36"/>
      <c r="G112" s="53"/>
    </row>
    <row r="113" spans="2:7" x14ac:dyDescent="0.25">
      <c r="B113" s="1"/>
      <c r="C113" s="1"/>
      <c r="D113" s="36"/>
      <c r="E113" s="36"/>
      <c r="G113" s="53"/>
    </row>
    <row r="114" spans="2:7" x14ac:dyDescent="0.25">
      <c r="B114" s="1"/>
      <c r="C114" s="1"/>
      <c r="D114" s="36"/>
      <c r="E114" s="36"/>
      <c r="G114" s="53"/>
    </row>
    <row r="115" spans="2:7" x14ac:dyDescent="0.25">
      <c r="B115" s="1"/>
      <c r="C115" s="1"/>
      <c r="D115" s="1"/>
      <c r="G115" s="53"/>
    </row>
    <row r="116" spans="2:7" x14ac:dyDescent="0.25">
      <c r="B116" s="1"/>
      <c r="C116" s="1"/>
      <c r="D116" s="1"/>
      <c r="G116" s="53"/>
    </row>
    <row r="117" spans="2:7" x14ac:dyDescent="0.25">
      <c r="B117" s="1"/>
      <c r="C117" s="1"/>
      <c r="D117" s="36"/>
      <c r="E117" s="36"/>
      <c r="G117" s="53"/>
    </row>
    <row r="118" spans="2:7" x14ac:dyDescent="0.25">
      <c r="B118" s="1"/>
      <c r="C118" s="1"/>
      <c r="D118" s="36"/>
      <c r="E118" s="36"/>
      <c r="G118" s="53"/>
    </row>
    <row r="119" spans="2:7" x14ac:dyDescent="0.25">
      <c r="B119" s="1"/>
      <c r="C119" s="1"/>
      <c r="D119" s="1"/>
      <c r="G119" s="53"/>
    </row>
    <row r="120" spans="2:7" x14ac:dyDescent="0.25">
      <c r="B120" s="1"/>
      <c r="C120" s="1"/>
      <c r="D120" s="1"/>
      <c r="G120" s="53"/>
    </row>
    <row r="121" spans="2:7" x14ac:dyDescent="0.25">
      <c r="B121" s="1"/>
      <c r="C121" s="1"/>
      <c r="D121" s="1"/>
      <c r="G121" s="53"/>
    </row>
    <row r="122" spans="2:7" x14ac:dyDescent="0.25">
      <c r="B122" s="1"/>
      <c r="C122" s="1"/>
      <c r="D122" s="1"/>
      <c r="G122" s="53"/>
    </row>
    <row r="123" spans="2:7" x14ac:dyDescent="0.25">
      <c r="B123" s="1"/>
      <c r="C123" s="1"/>
      <c r="D123" s="1"/>
      <c r="G123" s="53"/>
    </row>
    <row r="124" spans="2:7" x14ac:dyDescent="0.25">
      <c r="B124" s="1"/>
      <c r="C124" s="1"/>
      <c r="D124" s="1"/>
      <c r="G124" s="53"/>
    </row>
    <row r="125" spans="2:7" x14ac:dyDescent="0.25">
      <c r="B125" s="1"/>
      <c r="C125" s="1"/>
      <c r="D125" s="1"/>
    </row>
    <row r="126" spans="2:7" x14ac:dyDescent="0.25">
      <c r="B126" s="1"/>
      <c r="C126" s="1"/>
      <c r="D126" s="1"/>
    </row>
    <row r="127" spans="2:7" x14ac:dyDescent="0.25">
      <c r="B127" s="1"/>
      <c r="C127" s="1"/>
      <c r="D127" s="1"/>
      <c r="G127" s="53"/>
    </row>
    <row r="128" spans="2:7" x14ac:dyDescent="0.25">
      <c r="B128" s="1"/>
      <c r="C128" s="1"/>
      <c r="D128" s="1"/>
    </row>
    <row r="129" spans="2:4" x14ac:dyDescent="0.25">
      <c r="B129" s="1"/>
      <c r="C129" s="1"/>
      <c r="D129" s="1"/>
    </row>
    <row r="130" spans="2:4" x14ac:dyDescent="0.25">
      <c r="B130" s="1"/>
      <c r="C130" s="1"/>
      <c r="D130" s="1"/>
    </row>
    <row r="131" spans="2:4" x14ac:dyDescent="0.25">
      <c r="B131" s="1"/>
      <c r="C131" s="1"/>
      <c r="D131" s="1"/>
    </row>
    <row r="132" spans="2:4" x14ac:dyDescent="0.25">
      <c r="B132" s="1"/>
      <c r="C132" s="1"/>
      <c r="D132" s="1"/>
    </row>
    <row r="133" spans="2:4" x14ac:dyDescent="0.25">
      <c r="B133" s="1"/>
      <c r="C133" s="1"/>
      <c r="D133" s="1"/>
    </row>
    <row r="134" spans="2:4" x14ac:dyDescent="0.25">
      <c r="B134" s="1"/>
      <c r="C134" s="1"/>
      <c r="D134" s="1"/>
    </row>
    <row r="135" spans="2:4" x14ac:dyDescent="0.25">
      <c r="B135" s="1"/>
      <c r="C135" s="1"/>
      <c r="D135" s="1"/>
    </row>
    <row r="136" spans="2:4" x14ac:dyDescent="0.25">
      <c r="B136" s="1"/>
      <c r="C136" s="1"/>
      <c r="D136" s="1"/>
    </row>
    <row r="137" spans="2:4" x14ac:dyDescent="0.25">
      <c r="B137" s="1"/>
      <c r="C137" s="1"/>
      <c r="D137" s="1"/>
    </row>
    <row r="138" spans="2:4" x14ac:dyDescent="0.25">
      <c r="B138" s="1"/>
      <c r="C138" s="1"/>
      <c r="D138" s="1"/>
    </row>
    <row r="139" spans="2:4" x14ac:dyDescent="0.25">
      <c r="B139" s="1"/>
      <c r="C139" s="1"/>
      <c r="D139" s="1"/>
    </row>
    <row r="140" spans="2:4" x14ac:dyDescent="0.25">
      <c r="B140" s="1"/>
      <c r="C140" s="1"/>
      <c r="D140" s="1"/>
    </row>
    <row r="141" spans="2:4" x14ac:dyDescent="0.25">
      <c r="B141" s="1"/>
      <c r="C141" s="1"/>
      <c r="D141" s="1"/>
    </row>
    <row r="142" spans="2:4" x14ac:dyDescent="0.25">
      <c r="B142" s="1"/>
      <c r="C142" s="1"/>
      <c r="D142" s="1"/>
    </row>
    <row r="143" spans="2:4" x14ac:dyDescent="0.25">
      <c r="B143" s="1"/>
      <c r="C143" s="1"/>
      <c r="D143" s="1"/>
    </row>
    <row r="144" spans="2:4" x14ac:dyDescent="0.25">
      <c r="B144" s="1"/>
      <c r="C144" s="1"/>
      <c r="D144" s="1"/>
    </row>
    <row r="145" spans="2:4" x14ac:dyDescent="0.25">
      <c r="B145" s="1"/>
      <c r="C145" s="1"/>
      <c r="D145" s="1"/>
    </row>
    <row r="146" spans="2:4" x14ac:dyDescent="0.25">
      <c r="B146" s="1"/>
      <c r="C146" s="1"/>
      <c r="D146" s="1"/>
    </row>
    <row r="147" spans="2:4" x14ac:dyDescent="0.25">
      <c r="B147" s="1"/>
      <c r="C147" s="1"/>
      <c r="D147" s="1"/>
    </row>
    <row r="148" spans="2:4" x14ac:dyDescent="0.25">
      <c r="B148" s="1"/>
      <c r="C148" s="1"/>
      <c r="D148" s="1"/>
    </row>
    <row r="149" spans="2:4" x14ac:dyDescent="0.25">
      <c r="B149" s="1"/>
      <c r="C149" s="1"/>
      <c r="D149" s="1"/>
    </row>
    <row r="150" spans="2:4" x14ac:dyDescent="0.25">
      <c r="B150" s="1"/>
      <c r="C150" s="1"/>
      <c r="D150" s="1"/>
    </row>
    <row r="151" spans="2:4" x14ac:dyDescent="0.25">
      <c r="B151" s="1"/>
      <c r="C151" s="1"/>
      <c r="D151" s="1"/>
    </row>
    <row r="152" spans="2:4" x14ac:dyDescent="0.25">
      <c r="B152" s="1"/>
      <c r="C152" s="1"/>
      <c r="D152" s="1"/>
    </row>
    <row r="153" spans="2:4" x14ac:dyDescent="0.25">
      <c r="B153" s="1"/>
      <c r="C153" s="1"/>
      <c r="D153" s="1"/>
    </row>
    <row r="154" spans="2:4" x14ac:dyDescent="0.25">
      <c r="B154" s="1"/>
      <c r="C154" s="1"/>
      <c r="D154" s="1"/>
    </row>
    <row r="155" spans="2:4" x14ac:dyDescent="0.25">
      <c r="B155" s="1"/>
      <c r="C155" s="1"/>
      <c r="D155" s="1"/>
    </row>
    <row r="156" spans="2:4" x14ac:dyDescent="0.25">
      <c r="B156" s="1"/>
      <c r="C156" s="1"/>
      <c r="D156" s="1"/>
    </row>
    <row r="157" spans="2:4" x14ac:dyDescent="0.25">
      <c r="B157" s="1"/>
      <c r="C157" s="1"/>
      <c r="D157" s="1"/>
    </row>
    <row r="158" spans="2:4" x14ac:dyDescent="0.25">
      <c r="B158" s="1"/>
      <c r="C158" s="1"/>
      <c r="D158" s="1"/>
    </row>
    <row r="159" spans="2:4" x14ac:dyDescent="0.25">
      <c r="B159" s="1"/>
      <c r="C159" s="1"/>
      <c r="D159" s="1"/>
    </row>
    <row r="160" spans="2:4" x14ac:dyDescent="0.25">
      <c r="B160" s="1"/>
      <c r="C160" s="1"/>
      <c r="D160" s="1"/>
    </row>
    <row r="161" spans="2:4" x14ac:dyDescent="0.25">
      <c r="B161" s="1"/>
      <c r="C161" s="1"/>
      <c r="D161" s="1"/>
    </row>
    <row r="162" spans="2:4" x14ac:dyDescent="0.25">
      <c r="B162" s="1"/>
      <c r="C162" s="1"/>
      <c r="D162" s="1"/>
    </row>
    <row r="163" spans="2:4" x14ac:dyDescent="0.25">
      <c r="B163" s="1"/>
      <c r="C163" s="1"/>
      <c r="D163" s="1"/>
    </row>
    <row r="164" spans="2:4" x14ac:dyDescent="0.25">
      <c r="B164" s="1"/>
      <c r="C164" s="1"/>
      <c r="D164" s="1"/>
    </row>
    <row r="165" spans="2:4" x14ac:dyDescent="0.25">
      <c r="B165" s="1"/>
      <c r="C165" s="1"/>
      <c r="D165" s="1"/>
    </row>
    <row r="166" spans="2:4" x14ac:dyDescent="0.25">
      <c r="B166" s="1"/>
      <c r="C166" s="1"/>
      <c r="D166" s="1"/>
    </row>
    <row r="167" spans="2:4" x14ac:dyDescent="0.25">
      <c r="B167" s="1"/>
      <c r="C167" s="1"/>
      <c r="D167" s="1"/>
    </row>
    <row r="168" spans="2:4" x14ac:dyDescent="0.25">
      <c r="B168" s="1"/>
      <c r="C168" s="1"/>
      <c r="D168" s="1"/>
    </row>
    <row r="169" spans="2:4" x14ac:dyDescent="0.25">
      <c r="B169" s="1"/>
      <c r="C169" s="1"/>
      <c r="D169" s="1"/>
    </row>
    <row r="170" spans="2:4" x14ac:dyDescent="0.25">
      <c r="B170" s="1"/>
      <c r="C170" s="1"/>
      <c r="D170" s="1"/>
    </row>
    <row r="171" spans="2:4" x14ac:dyDescent="0.25">
      <c r="B171" s="1"/>
      <c r="C171" s="1"/>
      <c r="D171" s="1"/>
    </row>
    <row r="172" spans="2:4" x14ac:dyDescent="0.25">
      <c r="B172" s="1"/>
      <c r="C172" s="1"/>
      <c r="D172" s="1"/>
    </row>
    <row r="173" spans="2:4" x14ac:dyDescent="0.25">
      <c r="B173" s="1"/>
      <c r="C173" s="1"/>
      <c r="D173" s="1"/>
    </row>
    <row r="174" spans="2:4" x14ac:dyDescent="0.25">
      <c r="B174" s="1"/>
      <c r="C174" s="1"/>
      <c r="D174" s="1"/>
    </row>
    <row r="175" spans="2:4" x14ac:dyDescent="0.25">
      <c r="B175" s="1"/>
      <c r="C175" s="1"/>
      <c r="D175" s="1"/>
    </row>
    <row r="176" spans="2:4" x14ac:dyDescent="0.25">
      <c r="B176" s="1"/>
      <c r="C176" s="1"/>
      <c r="D176" s="1"/>
    </row>
    <row r="177" spans="2:4" x14ac:dyDescent="0.25">
      <c r="B177" s="1"/>
      <c r="C177" s="1"/>
      <c r="D177" s="1"/>
    </row>
    <row r="178" spans="2:4" x14ac:dyDescent="0.25">
      <c r="B178" s="1"/>
      <c r="C178" s="1"/>
      <c r="D178" s="1"/>
    </row>
    <row r="179" spans="2:4" x14ac:dyDescent="0.25">
      <c r="B179" s="1"/>
      <c r="C179" s="1"/>
      <c r="D179" s="1"/>
    </row>
    <row r="180" spans="2:4" x14ac:dyDescent="0.25">
      <c r="B180" s="1"/>
      <c r="C180" s="1"/>
      <c r="D180" s="1"/>
    </row>
    <row r="181" spans="2:4" x14ac:dyDescent="0.25">
      <c r="B181" s="1"/>
      <c r="C181" s="1"/>
      <c r="D181" s="1"/>
    </row>
    <row r="182" spans="2:4" x14ac:dyDescent="0.25">
      <c r="B182" s="1"/>
      <c r="C182" s="1"/>
      <c r="D182" s="1"/>
    </row>
    <row r="183" spans="2:4" x14ac:dyDescent="0.25">
      <c r="B183" s="1"/>
      <c r="C183" s="1"/>
      <c r="D183" s="1"/>
    </row>
    <row r="184" spans="2:4" x14ac:dyDescent="0.25">
      <c r="B184" s="1"/>
      <c r="C184" s="1"/>
      <c r="D184" s="1"/>
    </row>
    <row r="185" spans="2:4" x14ac:dyDescent="0.25">
      <c r="B185" s="1"/>
      <c r="C185" s="1"/>
      <c r="D185" s="1"/>
    </row>
    <row r="186" spans="2:4" x14ac:dyDescent="0.25">
      <c r="B186" s="1"/>
      <c r="C186" s="1"/>
      <c r="D186" s="1"/>
    </row>
    <row r="187" spans="2:4" x14ac:dyDescent="0.25">
      <c r="B187" s="1"/>
      <c r="C187" s="1"/>
      <c r="D187" s="1"/>
    </row>
    <row r="188" spans="2:4" x14ac:dyDescent="0.25">
      <c r="B188" s="1"/>
      <c r="C188" s="1"/>
      <c r="D188" s="1"/>
    </row>
    <row r="189" spans="2:4" x14ac:dyDescent="0.25">
      <c r="B189" s="1"/>
      <c r="C189" s="1"/>
      <c r="D189" s="1"/>
    </row>
    <row r="190" spans="2:4" x14ac:dyDescent="0.25">
      <c r="B190" s="1"/>
      <c r="C190" s="1"/>
      <c r="D190" s="1"/>
    </row>
    <row r="191" spans="2:4" x14ac:dyDescent="0.25">
      <c r="B191" s="1"/>
      <c r="C191" s="1"/>
      <c r="D191" s="1"/>
    </row>
    <row r="192" spans="2:4" x14ac:dyDescent="0.25">
      <c r="B192" s="1"/>
      <c r="C192" s="1"/>
      <c r="D192" s="1"/>
    </row>
    <row r="193" spans="2:4" x14ac:dyDescent="0.25">
      <c r="B193" s="1"/>
      <c r="C193" s="1"/>
      <c r="D193" s="1"/>
    </row>
    <row r="194" spans="2:4" x14ac:dyDescent="0.25">
      <c r="B194" s="1"/>
      <c r="C194" s="1"/>
      <c r="D194" s="1"/>
    </row>
    <row r="195" spans="2:4" x14ac:dyDescent="0.25">
      <c r="B195" s="1"/>
      <c r="C195" s="1"/>
      <c r="D195" s="1"/>
    </row>
  </sheetData>
  <mergeCells count="19">
    <mergeCell ref="B105:D105"/>
    <mergeCell ref="B99:D99"/>
    <mergeCell ref="B100:D100"/>
    <mergeCell ref="B101:D101"/>
    <mergeCell ref="B102:D102"/>
    <mergeCell ref="B103:D103"/>
    <mergeCell ref="B104:D104"/>
    <mergeCell ref="A9:E9"/>
    <mergeCell ref="G12:G91"/>
    <mergeCell ref="A90:A91"/>
    <mergeCell ref="B90:B91"/>
    <mergeCell ref="D92:F92"/>
    <mergeCell ref="B98:D98"/>
    <mergeCell ref="I1:J1"/>
    <mergeCell ref="I2:J2"/>
    <mergeCell ref="D3:G3"/>
    <mergeCell ref="A5:G5"/>
    <mergeCell ref="A6:G6"/>
    <mergeCell ref="A7: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полугодие 2026г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Орумбеков Гайдар Егембердиевич</dc:creator>
  <cp:lastModifiedBy>Орумбеков Гайдар Егембердиевич</cp:lastModifiedBy>
  <dcterms:created xsi:type="dcterms:W3CDTF">2026-07-23T04:21:54Z</dcterms:created>
  <dcterms:modified xsi:type="dcterms:W3CDTF">2026-07-23T04:24:03Z</dcterms:modified>
</cp:coreProperties>
</file>